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45" tabRatio="895" activeTab="0"/>
  </bookViews>
  <sheets>
    <sheet name="Obsah" sheetId="1" r:id="rId1"/>
    <sheet name="Trhovec" sheetId="2" r:id="rId2"/>
    <sheet name="Pokusy" sheetId="3" r:id="rId3"/>
    <sheet name="Cvičenie 1" sheetId="4" r:id="rId4"/>
    <sheet name="Krátke úlohy 1" sheetId="5" r:id="rId5"/>
    <sheet name="Cvičenie 2" sheetId="6" r:id="rId6"/>
    <sheet name="Cvičenie 3" sheetId="7" r:id="rId7"/>
    <sheet name="Krátke úlohy 2" sheetId="8" r:id="rId8"/>
    <sheet name="Úloha 1" sheetId="9" r:id="rId9"/>
    <sheet name="Riešenie 1" sheetId="10" r:id="rId10"/>
    <sheet name="Úloha 2" sheetId="11" r:id="rId11"/>
    <sheet name="Riešenie 2" sheetId="12" r:id="rId12"/>
    <sheet name="Úloha 3" sheetId="13" r:id="rId13"/>
    <sheet name="Riešenie 3" sheetId="14" r:id="rId14"/>
    <sheet name="Úloha 4" sheetId="15" r:id="rId15"/>
    <sheet name="Riešenie 4" sheetId="16" r:id="rId16"/>
  </sheets>
  <definedNames/>
  <calcPr fullCalcOnLoad="1"/>
</workbook>
</file>

<file path=xl/comments4.xml><?xml version="1.0" encoding="utf-8"?>
<comments xmlns="http://schemas.openxmlformats.org/spreadsheetml/2006/main">
  <authors>
    <author>x</author>
  </authors>
  <commentList>
    <comment ref="F3" authorId="0">
      <text>
        <r>
          <rPr>
            <sz val="10"/>
            <rFont val="Tahoma"/>
            <family val="2"/>
          </rPr>
          <t>Úloha 1</t>
        </r>
      </text>
    </comment>
    <comment ref="F4" authorId="0">
      <text>
        <r>
          <rPr>
            <sz val="10"/>
            <rFont val="Tahoma"/>
            <family val="2"/>
          </rPr>
          <t>Úloha 2</t>
        </r>
      </text>
    </comment>
    <comment ref="F5" authorId="0">
      <text>
        <r>
          <rPr>
            <sz val="10"/>
            <rFont val="Tahoma"/>
            <family val="2"/>
          </rPr>
          <t>Úloha 2</t>
        </r>
      </text>
    </comment>
    <comment ref="F6" authorId="0">
      <text>
        <r>
          <rPr>
            <sz val="10"/>
            <rFont val="Tahoma"/>
            <family val="2"/>
          </rPr>
          <t>Úloha 2</t>
        </r>
      </text>
    </comment>
    <comment ref="G3" authorId="0">
      <text>
        <r>
          <rPr>
            <sz val="10"/>
            <rFont val="Tahoma"/>
            <family val="2"/>
          </rPr>
          <t>Úloha 3</t>
        </r>
      </text>
    </comment>
    <comment ref="G4" authorId="0">
      <text>
        <r>
          <rPr>
            <sz val="10"/>
            <rFont val="Tahoma"/>
            <family val="2"/>
          </rPr>
          <t>Úloha 4</t>
        </r>
      </text>
    </comment>
    <comment ref="G5" authorId="0">
      <text>
        <r>
          <rPr>
            <sz val="10"/>
            <rFont val="Tahoma"/>
            <family val="2"/>
          </rPr>
          <t>Úloha 4</t>
        </r>
      </text>
    </comment>
    <comment ref="G6" authorId="0">
      <text>
        <r>
          <rPr>
            <sz val="10"/>
            <rFont val="Tahoma"/>
            <family val="2"/>
          </rPr>
          <t>Úloha 4</t>
        </r>
      </text>
    </comment>
    <comment ref="H3" authorId="0">
      <text>
        <r>
          <rPr>
            <sz val="10"/>
            <rFont val="Tahoma"/>
            <family val="2"/>
          </rPr>
          <t>Úloha 5</t>
        </r>
      </text>
    </comment>
    <comment ref="H4" authorId="0">
      <text>
        <r>
          <rPr>
            <sz val="10"/>
            <rFont val="Tahoma"/>
            <family val="2"/>
          </rPr>
          <t>Úloha 6</t>
        </r>
      </text>
    </comment>
    <comment ref="H5" authorId="0">
      <text>
        <r>
          <rPr>
            <sz val="10"/>
            <rFont val="Tahoma"/>
            <family val="2"/>
          </rPr>
          <t>Úloha 6</t>
        </r>
      </text>
    </comment>
    <comment ref="H6" authorId="0">
      <text>
        <r>
          <rPr>
            <sz val="10"/>
            <rFont val="Tahoma"/>
            <family val="2"/>
          </rPr>
          <t>Úloha 6</t>
        </r>
      </text>
    </comment>
    <comment ref="I3" authorId="0">
      <text>
        <r>
          <rPr>
            <sz val="10"/>
            <rFont val="Tahoma"/>
            <family val="2"/>
          </rPr>
          <t>Úloha 7</t>
        </r>
      </text>
    </comment>
    <comment ref="I4" authorId="0">
      <text>
        <r>
          <rPr>
            <sz val="10"/>
            <rFont val="Tahoma"/>
            <family val="2"/>
          </rPr>
          <t>Úloha 8</t>
        </r>
      </text>
    </comment>
    <comment ref="I5" authorId="0">
      <text>
        <r>
          <rPr>
            <sz val="10"/>
            <rFont val="Tahoma"/>
            <family val="2"/>
          </rPr>
          <t>Úloha 8</t>
        </r>
      </text>
    </comment>
    <comment ref="I6" authorId="0">
      <text>
        <r>
          <rPr>
            <sz val="10"/>
            <rFont val="Tahoma"/>
            <family val="2"/>
          </rPr>
          <t>Úloha 8</t>
        </r>
      </text>
    </comment>
    <comment ref="B7" authorId="0">
      <text>
        <r>
          <rPr>
            <sz val="10"/>
            <rFont val="Tahoma"/>
            <family val="2"/>
          </rPr>
          <t>Bunka, hodnotu ktorej treba pripočítať</t>
        </r>
      </text>
    </comment>
  </commentList>
</comments>
</file>

<file path=xl/comments6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G3" authorId="0">
      <text>
        <r>
          <rPr>
            <sz val="10"/>
            <rFont val="Tahoma"/>
            <family val="2"/>
          </rPr>
          <t>Úloha 1</t>
        </r>
      </text>
    </comment>
    <comment ref="G4" authorId="0">
      <text>
        <r>
          <rPr>
            <sz val="10"/>
            <rFont val="Tahoma"/>
            <family val="2"/>
          </rPr>
          <t>Úloha 2</t>
        </r>
      </text>
    </comment>
    <comment ref="G5" authorId="0">
      <text>
        <r>
          <rPr>
            <sz val="10"/>
            <rFont val="Tahoma"/>
            <family val="2"/>
          </rPr>
          <t>Úloha 2</t>
        </r>
      </text>
    </comment>
    <comment ref="G6" authorId="0">
      <text>
        <r>
          <rPr>
            <sz val="10"/>
            <rFont val="Tahoma"/>
            <family val="2"/>
          </rPr>
          <t>Úloha 2</t>
        </r>
      </text>
    </comment>
    <comment ref="G7" authorId="0">
      <text>
        <r>
          <rPr>
            <sz val="10"/>
            <rFont val="Tahoma"/>
            <family val="2"/>
          </rPr>
          <t>Úloha 2</t>
        </r>
      </text>
    </comment>
    <comment ref="G8" authorId="0">
      <text>
        <r>
          <rPr>
            <sz val="10"/>
            <rFont val="Tahoma"/>
            <family val="2"/>
          </rPr>
          <t>Úloha 2</t>
        </r>
      </text>
    </comment>
    <comment ref="H3" authorId="0">
      <text>
        <r>
          <rPr>
            <sz val="10"/>
            <rFont val="Tahoma"/>
            <family val="2"/>
          </rPr>
          <t>Úloha 3</t>
        </r>
      </text>
    </comment>
    <comment ref="H4" authorId="0">
      <text>
        <r>
          <rPr>
            <sz val="10"/>
            <rFont val="Tahoma"/>
            <family val="2"/>
          </rPr>
          <t>Úloha 4</t>
        </r>
      </text>
    </comment>
    <comment ref="H5" authorId="0">
      <text>
        <r>
          <rPr>
            <sz val="10"/>
            <rFont val="Tahoma"/>
            <family val="2"/>
          </rPr>
          <t>Úloha 4</t>
        </r>
      </text>
    </comment>
    <comment ref="H6" authorId="0">
      <text>
        <r>
          <rPr>
            <sz val="10"/>
            <rFont val="Tahoma"/>
            <family val="2"/>
          </rPr>
          <t>Úloha 4</t>
        </r>
      </text>
    </comment>
    <comment ref="H7" authorId="0">
      <text>
        <r>
          <rPr>
            <sz val="10"/>
            <rFont val="Tahoma"/>
            <family val="2"/>
          </rPr>
          <t>Úloha 4</t>
        </r>
      </text>
    </comment>
    <comment ref="H8" authorId="0">
      <text>
        <r>
          <rPr>
            <sz val="10"/>
            <rFont val="Tahoma"/>
            <family val="2"/>
          </rPr>
          <t>Úloha 4</t>
        </r>
      </text>
    </comment>
    <comment ref="C10" authorId="0">
      <text>
        <r>
          <rPr>
            <sz val="10"/>
            <rFont val="Tahoma"/>
            <family val="2"/>
          </rPr>
          <t>Úloha 5</t>
        </r>
      </text>
    </comment>
    <comment ref="D10" authorId="0">
      <text>
        <r>
          <rPr>
            <sz val="10"/>
            <rFont val="Tahoma"/>
            <family val="2"/>
          </rPr>
          <t>Úloha 6</t>
        </r>
      </text>
    </comment>
    <comment ref="E10" authorId="0">
      <text>
        <r>
          <rPr>
            <sz val="10"/>
            <rFont val="Tahoma"/>
            <family val="2"/>
          </rPr>
          <t>Úloha 6</t>
        </r>
      </text>
    </comment>
    <comment ref="F10" authorId="0">
      <text>
        <r>
          <rPr>
            <sz val="10"/>
            <rFont val="Tahoma"/>
            <family val="2"/>
          </rPr>
          <t>Úloha 6</t>
        </r>
      </text>
    </comment>
    <comment ref="G10" authorId="0">
      <text>
        <r>
          <rPr>
            <sz val="10"/>
            <rFont val="Tahoma"/>
            <family val="2"/>
          </rPr>
          <t>Úloha 9</t>
        </r>
      </text>
    </comment>
    <comment ref="H10" authorId="0">
      <text>
        <r>
          <rPr>
            <sz val="10"/>
            <rFont val="Tahoma"/>
            <family val="2"/>
          </rPr>
          <t>Úloha 11</t>
        </r>
      </text>
    </comment>
    <comment ref="C11" authorId="0">
      <text>
        <r>
          <rPr>
            <sz val="10"/>
            <rFont val="Tahoma"/>
            <family val="2"/>
          </rPr>
          <t>Úloha 7</t>
        </r>
      </text>
    </comment>
    <comment ref="D11" authorId="0">
      <text>
        <r>
          <rPr>
            <sz val="10"/>
            <rFont val="Tahoma"/>
            <family val="2"/>
          </rPr>
          <t>Úloha 8</t>
        </r>
      </text>
    </comment>
    <comment ref="E11" authorId="0">
      <text>
        <r>
          <rPr>
            <sz val="10"/>
            <rFont val="Tahoma"/>
            <family val="2"/>
          </rPr>
          <t>Úloha 8</t>
        </r>
      </text>
    </comment>
    <comment ref="F11" authorId="0">
      <text>
        <r>
          <rPr>
            <sz val="10"/>
            <rFont val="Tahoma"/>
            <family val="2"/>
          </rPr>
          <t>Úloha 8</t>
        </r>
      </text>
    </comment>
    <comment ref="G11" authorId="0">
      <text>
        <r>
          <rPr>
            <sz val="10"/>
            <rFont val="Tahoma"/>
            <family val="2"/>
          </rPr>
          <t>Úloha 10</t>
        </r>
      </text>
    </comment>
    <comment ref="H11" authorId="0">
      <text>
        <r>
          <rPr>
            <sz val="10"/>
            <rFont val="Tahoma"/>
            <family val="2"/>
          </rPr>
          <t>Úloha 11</t>
        </r>
      </text>
    </comment>
  </commentList>
</comments>
</file>

<file path=xl/sharedStrings.xml><?xml version="1.0" encoding="utf-8"?>
<sst xmlns="http://schemas.openxmlformats.org/spreadsheetml/2006/main" count="852" uniqueCount="332">
  <si>
    <t>Vyhodnotenie predaja za deň</t>
  </si>
  <si>
    <t>Tovar</t>
  </si>
  <si>
    <t>Nákupná cena</t>
  </si>
  <si>
    <t>Počet predaných kusov</t>
  </si>
  <si>
    <t>Cena s obchodnou prirážkou</t>
  </si>
  <si>
    <t>DPH</t>
  </si>
  <si>
    <t>Cena s DPH</t>
  </si>
  <si>
    <t>Náklady</t>
  </si>
  <si>
    <t>Zisk</t>
  </si>
  <si>
    <t>Odvod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</si>
  <si>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</si>
  <si>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</si>
  <si>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</si>
  <si>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</si>
  <si>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</si>
  <si>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</si>
  <si>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</si>
  <si>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</si>
  <si>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Celková tržba</t>
  </si>
  <si>
    <t>Meno</t>
  </si>
  <si>
    <t>Január</t>
  </si>
  <si>
    <t>Február</t>
  </si>
  <si>
    <t>Marec</t>
  </si>
  <si>
    <t>Apríl</t>
  </si>
  <si>
    <t>Spolu</t>
  </si>
  <si>
    <t>Priemerne</t>
  </si>
  <si>
    <t>Hraško Janko</t>
  </si>
  <si>
    <t>Klingáč Martinko</t>
  </si>
  <si>
    <t>Hlúpy Jano</t>
  </si>
  <si>
    <t>Baba Jaga</t>
  </si>
  <si>
    <t>Úlohy:</t>
  </si>
  <si>
    <t>1. Do G3 vložte vzorec, ktorý vypočíta, koľko zarobil Janko Hraško v mesiacoch január až apríl spolu.</t>
  </si>
  <si>
    <t>Najviac</t>
  </si>
  <si>
    <t>Najmenej</t>
  </si>
  <si>
    <t>Návrh plánu vybraných nákladov s použitím koeficienta</t>
  </si>
  <si>
    <t>Účet</t>
  </si>
  <si>
    <t>Položka</t>
  </si>
  <si>
    <t>Koef.</t>
  </si>
  <si>
    <t>Spotreba materiálu</t>
  </si>
  <si>
    <t>Opravy a udržovanie</t>
  </si>
  <si>
    <t>Cestovné</t>
  </si>
  <si>
    <t>Spoje</t>
  </si>
  <si>
    <t xml:space="preserve">Nájomné </t>
  </si>
  <si>
    <t>Služby</t>
  </si>
  <si>
    <t>Nakupované subdodávky</t>
  </si>
  <si>
    <t>Propagácia</t>
  </si>
  <si>
    <t>52x</t>
  </si>
  <si>
    <t>Mzdové náklady</t>
  </si>
  <si>
    <t>56x</t>
  </si>
  <si>
    <t>Finančné náklady</t>
  </si>
  <si>
    <t>Ostatné náklady</t>
  </si>
  <si>
    <t>Leasing</t>
  </si>
  <si>
    <t>Odpisy</t>
  </si>
  <si>
    <t>CELKOM</t>
  </si>
  <si>
    <t>hodnoty v tis. Sk</t>
  </si>
  <si>
    <t>Ako podnikateľ vlastníte 3 predajne: Predajňa 1, Predajňa 2 a Predajňa 3. Zostrojte tabuľku, v ktorej budete</t>
  </si>
  <si>
    <t>registrovať prehľad o tržbách za mesiace január až jún. Údaje v tabuľke budú uvedené v tisícoch Sk.</t>
  </si>
  <si>
    <t>Okrem registrovania tržby má tabuľka obsahovať aj:</t>
  </si>
  <si>
    <t>o</t>
  </si>
  <si>
    <t>n</t>
  </si>
  <si>
    <t>MENO</t>
  </si>
  <si>
    <t>V pripravenej tabuľke doplňte vzorce tak, aby bolo možné vidieť:</t>
  </si>
  <si>
    <t>Počet zameškaných hodín žiakmi v prvom polroku</t>
  </si>
  <si>
    <t>Za celý polrok</t>
  </si>
  <si>
    <t>Neosprav.</t>
  </si>
  <si>
    <t xml:space="preserve">Trieda spolu </t>
  </si>
  <si>
    <t>Priemer na žiaka</t>
  </si>
  <si>
    <t>Priemer neospravedl.</t>
  </si>
  <si>
    <t>Polročná  klasifikácia  triedy</t>
  </si>
  <si>
    <t>Meno a priezvisko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</si>
  <si>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</si>
  <si>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</si>
  <si>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</si>
  <si>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</si>
  <si>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</si>
  <si>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</si>
  <si>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</si>
  <si>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</si>
  <si>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</si>
  <si>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</si>
  <si>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</si>
  <si>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</si>
  <si>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</si>
  <si>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Priemery</t>
  </si>
  <si>
    <t>D vzorec, ktorý určí priemerný prospech žiaka z predmetov Sj (slovenský jazyk)</t>
  </si>
  <si>
    <t>1.   Trhovec - úvodný ukážkový hárok pre použitie jednoduchých vzorcov</t>
  </si>
  <si>
    <t>pre predmety Sj až Tv.</t>
  </si>
  <si>
    <r>
      <t xml:space="preserve">o - ospravedlnené, </t>
    </r>
    <r>
      <rPr>
        <sz val="10"/>
        <color indexed="10"/>
        <rFont val="Arial CE"/>
        <family val="2"/>
      </rPr>
      <t>n - neospravedlnené</t>
    </r>
  </si>
  <si>
    <t>Predajňa 1</t>
  </si>
  <si>
    <t>Predajňa 2</t>
  </si>
  <si>
    <t>Predajňa 3</t>
  </si>
  <si>
    <t>Máj</t>
  </si>
  <si>
    <t>Jún</t>
  </si>
  <si>
    <t>Predajňa</t>
  </si>
  <si>
    <t>Všetky predajne spolu za polrok</t>
  </si>
  <si>
    <t>SPOLU</t>
  </si>
  <si>
    <t>Priemer ospravedl.</t>
  </si>
  <si>
    <t xml:space="preserve">Ospravedlnených spolu </t>
  </si>
  <si>
    <t>Neospravedl. spolu</t>
  </si>
  <si>
    <t>až Tv (telesná výchova). Do stĺpca R vložte vzorec na výpočet súčtu známok</t>
  </si>
  <si>
    <t>Celkový zisk</t>
  </si>
  <si>
    <t>Košeľa pánska</t>
  </si>
  <si>
    <t>2. Vzorec nakopírujte aj do riadkov 4 až 6. Skontrolujte, že aj v ostatných riadkoch je pripočítaná hodnota z bunky B7.</t>
  </si>
  <si>
    <t xml:space="preserve">    Ak nie, preverte znovu riešenie úlohy 1.</t>
  </si>
  <si>
    <t>4. Vzorec nakopírujte aj do riadkov 4 až 6. Skontrolujte, že aj v ostatných riadkoch je pripočítaná hodnota z bunky B7.</t>
  </si>
  <si>
    <t xml:space="preserve">   istého riadku.</t>
  </si>
  <si>
    <t>5. Do C10 vložte vzorec, ktorý vypočíta, koľko firma vyplatila na mzdách v januári všetkým zamestnancom spolu.</t>
  </si>
  <si>
    <t>6. Vzorec z C10 nakopírujte aj do oblasti D10:F10. Čo vyjadrujú vzorce v oblasti D10:F10 ?</t>
  </si>
  <si>
    <t>8. Vzorec z C11 nakopírujte aj do oblasti D11:F11. Čo vyjadrujú vzorce v oblasti D11:F11 ?</t>
  </si>
  <si>
    <t>Princezná Smutná</t>
  </si>
  <si>
    <t>Princezná Pyšná</t>
  </si>
  <si>
    <t xml:space="preserve">    Ak nie, preverte znovu riešenie úlohy 3.</t>
  </si>
  <si>
    <t>1. Do F3 vložte vzorec, ktorý k súčinu čísel v stĺpcoch B, C toho istého riadku pripočíta hodnotu v B7.</t>
  </si>
  <si>
    <t>1. Do G3 vložte vzorec, ktorý vypočíta, aký bol najmenší príjem Janka Hraška v období január až apríl.</t>
  </si>
  <si>
    <t>2. Vzorec z G3 nakopírujte aj ostatným pracovníkom.</t>
  </si>
  <si>
    <t>3. Do H3 vložte vzorec, ktorý vypočíta, aký bol najväčší príjem Janka Hraška v období január až apríl.</t>
  </si>
  <si>
    <t>4. Vzorec z H3 nakopírujte aj ostatným pracovníkom.</t>
  </si>
  <si>
    <t>5. Do C10 vložte vzorec, ktorý vypočíta, koľko firma vyplatila na mzdách v januári.</t>
  </si>
  <si>
    <t>6. Vzorec z C10 nakopírujte aj pre ostatné mesiace.</t>
  </si>
  <si>
    <t>8. Vzorec z C11 nakopírujte aj pre ostatné mesiace.</t>
  </si>
  <si>
    <t xml:space="preserve">    za jeden mesiac.</t>
  </si>
  <si>
    <t>9. Do G10 vložte vzorec pre výpočet minimálnej sumy, ktorú firma vyplatila spolu na mzdách</t>
  </si>
  <si>
    <r>
      <t>11. Analogicky ako v G10, G11 vytvorte v H10,</t>
    </r>
    <r>
      <rPr>
        <sz val="10"/>
        <rFont val="Arial CE"/>
        <family val="0"/>
      </rPr>
      <t xml:space="preserve"> </t>
    </r>
    <r>
      <rPr>
        <sz val="10"/>
        <color indexed="48"/>
        <rFont val="Arial CE"/>
        <family val="2"/>
      </rPr>
      <t>H11</t>
    </r>
    <r>
      <rPr>
        <sz val="10"/>
        <rFont val="Arial CE"/>
        <family val="0"/>
      </rPr>
      <t xml:space="preserve"> vzorce pre "najviac".</t>
    </r>
  </si>
  <si>
    <t>tržba je v tisícoch korún</t>
  </si>
  <si>
    <t>z tých istých predmetov. Do riadku 44 vložte vzorce na výpočet priemeru známok</t>
  </si>
  <si>
    <t>Súčet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</si>
  <si>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</si>
  <si>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</si>
  <si>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</si>
  <si>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</si>
  <si>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</si>
  <si>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</si>
  <si>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</si>
  <si>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</si>
  <si>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</si>
  <si>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</si>
  <si>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</si>
  <si>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</si>
  <si>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</si>
  <si>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</si>
  <si>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</si>
  <si>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</si>
  <si>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</si>
  <si>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</si>
  <si>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</si>
  <si>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</si>
  <si>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</si>
  <si>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</si>
  <si>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</si>
  <si>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</si>
  <si>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</si>
  <si>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</si>
  <si>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</si>
  <si>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</si>
  <si>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7. Do I3 vložte vzorec, ktorý súčet hodnôt v stĺpcoch B, C, D  toho istého riadku vynásobí hodnotou v stĺpci E toho</t>
  </si>
  <si>
    <t>2. Vzorec z G3 nakopírujte aj do oblasti G4:G8.</t>
  </si>
  <si>
    <t>4. Vzorec z H3 nakopírujte aj do oblasti H4:H8.</t>
  </si>
  <si>
    <t>Skut. 2000</t>
  </si>
  <si>
    <t>Plán 2001</t>
  </si>
  <si>
    <t>Táto tabuľka je podľa tabuľky  z knihy Milan Brož.: Excel 97 pro manažery a ekonomy,Computer Press Praha 1998</t>
  </si>
  <si>
    <t>Náklady na predaný tovar</t>
  </si>
  <si>
    <t>Energia</t>
  </si>
  <si>
    <t>Riešenie úlohy 1</t>
  </si>
  <si>
    <t>spolu v jednotlivých dňoch.</t>
  </si>
  <si>
    <t>Janko</t>
  </si>
  <si>
    <t>Ferko</t>
  </si>
  <si>
    <t>Deň</t>
  </si>
  <si>
    <t xml:space="preserve">v uvedený deň v týždni. Vložte do stĺpca E vzorec, ktorý vypočíta, koľko hríbov doniesli z lesa </t>
  </si>
  <si>
    <t>Pondelok</t>
  </si>
  <si>
    <t>Utorok</t>
  </si>
  <si>
    <t>Streda</t>
  </si>
  <si>
    <t>Štvrtok</t>
  </si>
  <si>
    <t>Piatok</t>
  </si>
  <si>
    <t>Sobota</t>
  </si>
  <si>
    <t>Nedeľa</t>
  </si>
  <si>
    <t>Martina si sporila za každý mesiac roku 2000 určitú sumu peňazí. V roku 2001 si chce v rovnakých mesiacoch</t>
  </si>
  <si>
    <t>roka usporiť vždy dvojnásobok, ako usporila v rovnakom mesiaci roku 2000. Doplňte do tabuľky vzorce,</t>
  </si>
  <si>
    <t>ktoré jej prezradia, koľko má ukladať v roku 2001.</t>
  </si>
  <si>
    <t>Mesiac</t>
  </si>
  <si>
    <t>Rok 2000</t>
  </si>
  <si>
    <t>Rok 2001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</si>
  <si>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</si>
  <si>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</si>
  <si>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</si>
  <si>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</si>
  <si>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</si>
  <si>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</si>
  <si>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</si>
  <si>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</si>
  <si>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</si>
  <si>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</si>
  <si>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</si>
  <si>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</si>
  <si>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Pomôžte mu vypočítať, koľko minul za stravu za celý deň v jednotlivých dňoch týždňa.</t>
  </si>
  <si>
    <t>Raňajky</t>
  </si>
  <si>
    <t>Obed</t>
  </si>
  <si>
    <t xml:space="preserve">Večera </t>
  </si>
  <si>
    <t>výrobkov. Rozhodli sa, že na budúci týždeň svoj výkon zdvojnásobia. Pomôžte im zistiť, koľko výrobkov</t>
  </si>
  <si>
    <t>budú mať spolu za jednotlivé dni budúceho týždňa. Koľko to bude peňazí, keď za každý výrobok dostanú</t>
  </si>
  <si>
    <t>čistú mzdu 15 Sk?</t>
  </si>
  <si>
    <t>Ďurko</t>
  </si>
  <si>
    <t>Budúci t.</t>
  </si>
  <si>
    <t>uvedená cena aj počet kusov jednotlivých druhov tovarov. Doplňte tabuľku o vzorce tak, aby na konci riadku</t>
  </si>
  <si>
    <t>Počet A</t>
  </si>
  <si>
    <t>Cena 1ks A</t>
  </si>
  <si>
    <t>Počet B</t>
  </si>
  <si>
    <t>Cena 1ks B</t>
  </si>
  <si>
    <t>Mydlo</t>
  </si>
  <si>
    <t>Prací prášok</t>
  </si>
  <si>
    <t>Toaletný papier</t>
  </si>
  <si>
    <t>Obrúsky</t>
  </si>
  <si>
    <t>Krém na ruky</t>
  </si>
  <si>
    <t>bola vypočítaná celková cena za jednotlivé druhy tovarov.</t>
  </si>
  <si>
    <t>bola vypočítaná celková cena za jednotlivé druhy tovarov a na konci celková suma za celý nákup.</t>
  </si>
  <si>
    <t>Cena za nákup spolu</t>
  </si>
  <si>
    <t>V nasledujúcej tabuľke sú uvedené priemerné časy v behu na 100 m tried A, B, C, D jednotlivých</t>
  </si>
  <si>
    <t>v ročníku. Doplňte potrebné vzorce.</t>
  </si>
  <si>
    <t>Trieda A</t>
  </si>
  <si>
    <t>Trieda B</t>
  </si>
  <si>
    <t>Trieda C</t>
  </si>
  <si>
    <t>Trieda D</t>
  </si>
  <si>
    <t>Najlepšie</t>
  </si>
  <si>
    <t>Najhoršie</t>
  </si>
  <si>
    <t>1. ročník</t>
  </si>
  <si>
    <t>2. ročník</t>
  </si>
  <si>
    <t>3. ročník</t>
  </si>
  <si>
    <t>4. ročník</t>
  </si>
  <si>
    <t>3. úloha</t>
  </si>
  <si>
    <t>Pán Opatrný chodí denne nakupovať do 4 rôznych obchodov, pričom si vedie záznamy. V tabuľke</t>
  </si>
  <si>
    <t>vidíte jeho prehľad o tom, za koľko nakupoval v jednotlivých predajniach. Doplňte jeho tabuľku</t>
  </si>
  <si>
    <t>o vzorce, ktoré mu umožnia vidieť, koľko minul každý deň spolu, aká bola jeho priemerná útrata</t>
  </si>
  <si>
    <t>Predajňa 4</t>
  </si>
  <si>
    <t>Spolu za deň</t>
  </si>
  <si>
    <t>Spolu za týždeň</t>
  </si>
  <si>
    <t>Najlacnejšie za jeden deň</t>
  </si>
  <si>
    <t>Najdrahší jednotlivý nákup</t>
  </si>
  <si>
    <t>Najlacnejší jednotlivý nákup</t>
  </si>
  <si>
    <t xml:space="preserve"> Ale pozor - tabuľka s riešením obsahuje iba číselné hodnoty, ktoré máte dostať pri správnom </t>
  </si>
  <si>
    <t>o potrebné vzorce. Ak ste úlohu vyriešili správne, dostanete tie isté výsledky, ako v riešení napravo.</t>
  </si>
  <si>
    <t xml:space="preserve">o potrebné vzorce. Ak ste úlohu vyriešili správne, dostanete tie isté výsledky, ako v riešení napravo, </t>
  </si>
  <si>
    <t>Priemerný denný nákup</t>
  </si>
  <si>
    <t>Riešenie je dole</t>
  </si>
  <si>
    <t>10. Úloha 2 - zadanie na samostatný návrh tabuľky (evidencia tržieb)</t>
  </si>
  <si>
    <t>12. Úloha 3 - polročná klasifikácia triedy</t>
  </si>
  <si>
    <t>14. Úloha 4 - evidencia zameškaných hodín žiakmi</t>
  </si>
  <si>
    <t>Zárobok v budúcom týždni</t>
  </si>
  <si>
    <t>6. úloha</t>
  </si>
  <si>
    <t>Pani Rafiková nakúpila na trhu rôzny tovar. Potvrdenky jej vydali tak, že pozná len celkovú cenu za jeden druh</t>
  </si>
  <si>
    <t>tovaru a počet kusov, ktoré zakúpila. Ona by však rada vedela cenu za jeden kus. Doplňte danú tabuľku tak,</t>
  </si>
  <si>
    <t>aby v poslednom stĺpci obsahovala jednotkovú cenu tovaru pre každý z uvedených tovarov.</t>
  </si>
  <si>
    <t>Celková cena</t>
  </si>
  <si>
    <t>Cena za 1 kus</t>
  </si>
  <si>
    <t>Kiwi</t>
  </si>
  <si>
    <t>Citróny</t>
  </si>
  <si>
    <t>Rožky</t>
  </si>
  <si>
    <t>Chlieb</t>
  </si>
  <si>
    <t>Počet kusov</t>
  </si>
  <si>
    <t>Tento zošit obsahuje hárky:</t>
  </si>
  <si>
    <t>2.   Pokusy - hárok na vlastné cvičné pokusy</t>
  </si>
  <si>
    <r>
      <t>Úloha:</t>
    </r>
    <r>
      <rPr>
        <b/>
        <sz val="10"/>
        <color indexed="17"/>
        <rFont val="Arial CE"/>
        <family val="2"/>
      </rPr>
      <t xml:space="preserve"> Na základe nákladov v roku 2000 chcú vo firme odhadnúť náklady na rok 2001. Predpokladajú, že náklady </t>
    </r>
  </si>
  <si>
    <t xml:space="preserve">      podľa odhadu expertov teraz 1,3. Pretože sa tento odhad môže zmeniť, je koeficient uložený v bunke H11.</t>
  </si>
  <si>
    <t xml:space="preserve">      Vložte do E12 vzorec na výpočet odhadu nákladov spotreby materiálu a nakopírujte ho aj ostatným položkám.</t>
  </si>
  <si>
    <r>
      <t xml:space="preserve">o - ospravedlnené, </t>
    </r>
    <r>
      <rPr>
        <sz val="10"/>
        <color indexed="10"/>
        <rFont val="Times New Roman"/>
        <family val="1"/>
      </rPr>
      <t>n - neospravedlnené</t>
    </r>
  </si>
  <si>
    <t>Úplné riešenie:</t>
  </si>
  <si>
    <t>Táto tabuľka je podľa tabuľky  z knihy  Brož, M.: Microsoft® Excel pro manažery a ekonomy. Praha, Computer Press®, 1998</t>
  </si>
  <si>
    <t>8. Vzorec z I3 nakopírujte aj do riadkov 4 až 6 toho istého stĺpca.</t>
  </si>
  <si>
    <t>6. Vzorec z H3 nakopírujte aj do riadkov 4 až 6.</t>
  </si>
  <si>
    <t>Šampón</t>
  </si>
  <si>
    <t>Blažek Ján</t>
  </si>
  <si>
    <r>
      <t>Kapitola 2:</t>
    </r>
    <r>
      <rPr>
        <sz val="10"/>
        <rFont val="Arial CE"/>
        <family val="0"/>
      </rPr>
      <t xml:space="preserve">      </t>
    </r>
    <r>
      <rPr>
        <b/>
        <u val="single"/>
        <sz val="16"/>
        <color indexed="23"/>
        <rFont val="Arial CE"/>
        <family val="2"/>
      </rPr>
      <t>Vzorce a funkcie</t>
    </r>
  </si>
  <si>
    <t>4.   Krátke úlohy 1</t>
  </si>
  <si>
    <t>7.   Krátke úlohy 2</t>
  </si>
  <si>
    <t>9.   Riešenie úlohy 1</t>
  </si>
  <si>
    <t>11. Riešenie úlohy 2</t>
  </si>
  <si>
    <t>13. Riešenie úlohy 3</t>
  </si>
  <si>
    <t>15. Riešenie úlohy 4</t>
  </si>
  <si>
    <t>3.   Cvičenie 1 - vytváranie jednoduchých vzorcov v pripravenej tabuľke</t>
  </si>
  <si>
    <t>5.   Cvičenie 2 - použitie funkcií pre súčet a priemer v pripravenej tabuľke</t>
  </si>
  <si>
    <t>6.   Cvičenie 3 - ďalšie používanie funkcií v pripravenej tabuľke</t>
  </si>
  <si>
    <t xml:space="preserve">8.   Úloha 1 - použitie absolútneho a relatívneho adresovania </t>
  </si>
  <si>
    <t>10. Do G11 vložte vzorec pre výpočet najmenšej priemernej mzdy v uvedených mesiacoch .</t>
  </si>
  <si>
    <t>V stĺpci C je uvedený počet hríbov, ktoré nazbieral Janko, v stĺpci D počet, ktorý nazbieral Ferko</t>
  </si>
  <si>
    <t>V jednotlivých dňoch týždňa si Martin zapisoval, koľko minul v bufete za raňajky, za obed, aj za večeru.</t>
  </si>
  <si>
    <t>Do študentskej ubytovne nakúpili čistiace a hygienické potreby, a to vždy dvoch druhov A a B. V tabuľke je</t>
  </si>
  <si>
    <t>nákupu. Taktiež chce vedieť, aký bol najdrahší aj najlacnejší jednotlivý nákup v jedinej predajni.</t>
  </si>
  <si>
    <t xml:space="preserve">      porastú úmerne vo všetkých položkách, a to tak, že sa vynásobia predpokladaným koeficientom, ktorý je </t>
  </si>
  <si>
    <t>2. najväčšiu tržbu v mesiaci</t>
  </si>
  <si>
    <t>3. priemernú  tržbu jednotlivých predajní za každý mesiac</t>
  </si>
  <si>
    <t>4. celkovú tržbu za celé obdobie pre každú predajňu</t>
  </si>
  <si>
    <t>5. maximálnu a minimálnu tržbu pre každú predajňu za celé obdobie</t>
  </si>
  <si>
    <t>6. celkovú tržbu zo všetkých predajní za celé obdobie</t>
  </si>
  <si>
    <t>V klasifikačnom hárku, ktorý sa nachádza nižšie na strane, vložte do stĺpca</t>
  </si>
  <si>
    <t xml:space="preserve">   - celkový počet zameškaných hodín žiakov</t>
  </si>
  <si>
    <t xml:space="preserve">   - počet neospravedlnených hodín pre každého žiaka</t>
  </si>
  <si>
    <t xml:space="preserve">   - celkový počet zameškaných hodín za každý jeden týždeň</t>
  </si>
  <si>
    <t xml:space="preserve">   - celkový počet neospravedlnených hodín v každom týždni</t>
  </si>
  <si>
    <t xml:space="preserve">   - celkový počet zameškaných hodín triedou za celý polrok</t>
  </si>
  <si>
    <t xml:space="preserve">   - priemerný počet zameškaných hodín žiakmi</t>
  </si>
  <si>
    <t xml:space="preserve">   - priemerný počet neospravedlnených zameškaných hodín žiakmi</t>
  </si>
  <si>
    <t xml:space="preserve">ročníkov. Na konci tabuľky sú stĺpce, v ktorých treba vyhodnotiť najlepší aj najhorší priemerný čas </t>
  </si>
  <si>
    <t>za deň v priebehu týždňa, koľko stál najdrahší celkový denný nákup, aká bola hodnota najlacnejšieho denného</t>
  </si>
  <si>
    <t>Najdrahšie za jeden deň</t>
  </si>
  <si>
    <t>Odvody spolu</t>
  </si>
  <si>
    <t>3. Do G3 vložte vzorec, ktorý k rozdielu čísel v stĺpcoch B, C toho istého riadku pripočíta hodnotu v B7.</t>
  </si>
  <si>
    <t>5. Do H3 vložte vzorec, ktorý vypočíta 1,35-násobok hodnoty v stĺpci D toho istého riadku.</t>
  </si>
  <si>
    <t>riešení, a nie potrebné vzorce.</t>
  </si>
  <si>
    <t>Riešenie</t>
  </si>
  <si>
    <t xml:space="preserve">Na brigáde, na ktorej pracovali Ferko a Ďurko, vyrobili v jednotlivých dňoch týždňa uvedené množstvá </t>
  </si>
  <si>
    <t>Úplné riešenie</t>
  </si>
  <si>
    <t>3. Do H3 vložte vzorec, ktorý vypočíta priemerný zárobok Janka Hraška za to isté obdobie.</t>
  </si>
  <si>
    <t>7. Do C11 vložte vzorec, ktorý vypočíta priemernú mzdu pracovníkov v januári.</t>
  </si>
  <si>
    <t xml:space="preserve">prípadne dole. Ale pozor - tabuľka s riešením obsahuje iba číselné hodnoty, ktoré máte dostať  </t>
  </si>
  <si>
    <t>pri správnom riešení a nie potrebné vzorce.</t>
  </si>
  <si>
    <t>1. úloha</t>
  </si>
  <si>
    <t>2. úloha</t>
  </si>
  <si>
    <t>4. úloha</t>
  </si>
  <si>
    <t>5. úloha</t>
  </si>
  <si>
    <t>uvedená cena, aj počet kusov jednotlivých druhov tovarov. Doplňte tabuľku o vzorce tak, aby na konci riadku</t>
  </si>
  <si>
    <t>1. celkovú tržbu zo všetkých predajní za každý mesiac</t>
  </si>
  <si>
    <t>Priemer</t>
  </si>
  <si>
    <t>P.č.</t>
  </si>
  <si>
    <t xml:space="preserve">   - celkový počet neospravedlnených hodín zameškaný triedou za polrok</t>
  </si>
  <si>
    <t xml:space="preserve">TÝŽDEŇ        </t>
  </si>
  <si>
    <r>
      <t>TÝŽDEŇ</t>
    </r>
    <r>
      <rPr>
        <sz val="12"/>
        <color indexed="8"/>
        <rFont val="Times New Roman"/>
        <family val="1"/>
      </rPr>
      <t xml:space="preserve">        </t>
    </r>
  </si>
  <si>
    <t>Úloha o tržbe v troch predajniach</t>
  </si>
  <si>
    <t>Riešenie úlohy o tržbe v troch predajniach</t>
  </si>
  <si>
    <t>Úloha o klasifikácii</t>
  </si>
  <si>
    <t>Riešenie úlohy o klasifikácií</t>
  </si>
  <si>
    <t>Riešenie úlohy o zameškaných hodinách</t>
  </si>
  <si>
    <t>Úloha o zameškaných hodinách</t>
  </si>
  <si>
    <t>Na tomto liste je 6 krátkych úloh. Po prečítaní zadania doplňte tabuľku v ľavej časti pod zadaním</t>
  </si>
  <si>
    <t>Na tomto liste sú 3 krátke úlohy. Po prečítaní zadania doplňte tabuľku v ľavej časti pod zadaním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</si>
</sst>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[Red]\-#,##0\ "/>
    <numFmt numFmtId="173" formatCode="#,###"/>
    <numFmt numFmtId="174" formatCode="0.00_)"/>
    <numFmt numFmtId="175" formatCode="0_)"/>
    <numFmt numFmtId="176" formatCode="000"/>
    <numFmt numFmtId="177" formatCode="#,##0.00\ &quot;Sk&quot;"/>
    <numFmt numFmtId="178" formatCode="000000"/>
    <numFmt numFmtId="179" formatCode="0000"/>
  </numFmts>
  <fonts count="73">
    <font>
      <sz val="10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14"/>
      <name val="Arial CE"/>
      <family val="2"/>
    </font>
    <font>
      <sz val="10"/>
      <color indexed="11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Times New Roman CE"/>
      <family val="0"/>
    </font>
    <font>
      <i/>
      <sz val="10"/>
      <name val="Arial CE"/>
      <family val="2"/>
    </font>
    <font>
      <sz val="18"/>
      <color indexed="57"/>
      <name val="Arial CE"/>
      <family val="2"/>
    </font>
    <font>
      <sz val="12"/>
      <color indexed="8"/>
      <name val="Courier"/>
      <family val="0"/>
    </font>
    <font>
      <sz val="12"/>
      <color indexed="10"/>
      <name val="Courie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sz val="10"/>
      <name val="Tahoma"/>
      <family val="2"/>
    </font>
    <font>
      <sz val="10"/>
      <color indexed="47"/>
      <name val="Arial CE"/>
      <family val="2"/>
    </font>
    <font>
      <sz val="10"/>
      <color indexed="60"/>
      <name val="Arial CE"/>
      <family val="2"/>
    </font>
    <font>
      <sz val="10"/>
      <color indexed="20"/>
      <name val="Arial CE"/>
      <family val="2"/>
    </font>
    <font>
      <sz val="10"/>
      <color indexed="52"/>
      <name val="Arial CE"/>
      <family val="2"/>
    </font>
    <font>
      <sz val="14"/>
      <color indexed="23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7"/>
      <name val="Times New Roman"/>
      <family val="1"/>
    </font>
    <font>
      <b/>
      <u val="single"/>
      <sz val="10"/>
      <color indexed="20"/>
      <name val="Arial CE"/>
      <family val="2"/>
    </font>
    <font>
      <b/>
      <u val="single"/>
      <sz val="10"/>
      <color indexed="18"/>
      <name val="Arial CE"/>
      <family val="2"/>
    </font>
    <font>
      <sz val="11"/>
      <color indexed="16"/>
      <name val="Times New Roman"/>
      <family val="1"/>
    </font>
    <font>
      <sz val="11"/>
      <color indexed="48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52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u val="single"/>
      <sz val="10"/>
      <color indexed="16"/>
      <name val="Arial CE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9"/>
      <name val="Times New Roman"/>
      <family val="1"/>
    </font>
    <font>
      <sz val="12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b/>
      <u val="single"/>
      <sz val="12"/>
      <color indexed="17"/>
      <name val="Arial CE"/>
      <family val="2"/>
    </font>
    <font>
      <sz val="12"/>
      <color indexed="8"/>
      <name val="Times New Roman"/>
      <family val="1"/>
    </font>
    <font>
      <b/>
      <u val="single"/>
      <sz val="11"/>
      <color indexed="20"/>
      <name val="Arial CE"/>
      <family val="2"/>
    </font>
    <font>
      <u val="single"/>
      <sz val="16"/>
      <color indexed="17"/>
      <name val="Arial CE"/>
      <family val="2"/>
    </font>
    <font>
      <b/>
      <sz val="10"/>
      <color indexed="60"/>
      <name val="Arial CE"/>
      <family val="2"/>
    </font>
    <font>
      <u val="single"/>
      <sz val="14"/>
      <color indexed="2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7"/>
      <name val="Times New Roman"/>
      <family val="1"/>
    </font>
    <font>
      <b/>
      <u val="single"/>
      <sz val="24"/>
      <color indexed="46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7"/>
      <name val="Times New Roman"/>
      <family val="1"/>
    </font>
    <font>
      <b/>
      <sz val="10"/>
      <color indexed="17"/>
      <name val="Arial CE"/>
      <family val="2"/>
    </font>
    <font>
      <u val="single"/>
      <sz val="14"/>
      <color indexed="21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b/>
      <u val="single"/>
      <sz val="16"/>
      <color indexed="23"/>
      <name val="Arial CE"/>
      <family val="2"/>
    </font>
    <font>
      <u val="single"/>
      <sz val="11"/>
      <color indexed="17"/>
      <name val="Arial CE"/>
      <family val="2"/>
    </font>
    <font>
      <sz val="10"/>
      <color indexed="23"/>
      <name val="Arial CE"/>
      <family val="2"/>
    </font>
    <font>
      <b/>
      <u val="single"/>
      <sz val="16"/>
      <color indexed="20"/>
      <name val="Arial CE"/>
      <family val="2"/>
    </font>
    <font>
      <b/>
      <u val="single"/>
      <sz val="16"/>
      <color indexed="20"/>
      <name val="Arial"/>
      <family val="2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thin">
        <color indexed="17"/>
      </right>
      <top style="medium"/>
      <bottom style="thin">
        <color indexed="17"/>
      </bottom>
    </border>
    <border>
      <left style="thin">
        <color indexed="17"/>
      </left>
      <right style="medium"/>
      <top style="medium"/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/>
      <top style="thin">
        <color indexed="17"/>
      </top>
      <bottom style="thin">
        <color indexed="17"/>
      </bottom>
    </border>
    <border>
      <left style="medium"/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medium"/>
    </border>
    <border>
      <left style="thin">
        <color indexed="17"/>
      </left>
      <right style="medium"/>
      <top style="thin">
        <color indexed="17"/>
      </top>
      <bottom style="medium"/>
    </border>
    <border>
      <left style="medium"/>
      <right style="medium"/>
      <top style="medium"/>
      <bottom style="medium"/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3" fontId="1" fillId="0" borderId="5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3" fontId="1" fillId="0" borderId="5" xfId="0" applyNumberFormat="1" applyFont="1" applyFill="1" applyBorder="1" applyAlignment="1">
      <alignment/>
    </xf>
    <xf numFmtId="173" fontId="1" fillId="0" borderId="8" xfId="0" applyNumberFormat="1" applyFont="1" applyBorder="1" applyAlignment="1">
      <alignment/>
    </xf>
    <xf numFmtId="173" fontId="1" fillId="0" borderId="6" xfId="0" applyNumberFormat="1" applyFont="1" applyFill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7" xfId="0" applyNumberFormat="1" applyFont="1" applyFill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Fill="1" applyBorder="1" applyAlignment="1">
      <alignment/>
    </xf>
    <xf numFmtId="0" fontId="0" fillId="0" borderId="12" xfId="0" applyBorder="1" applyAlignment="1">
      <alignment vertical="top" wrapText="1"/>
    </xf>
    <xf numFmtId="0" fontId="11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74" fontId="11" fillId="0" borderId="11" xfId="0" applyNumberFormat="1" applyFont="1" applyFill="1" applyBorder="1" applyAlignment="1" applyProtection="1">
      <alignment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24" xfId="0" applyNumberFormat="1" applyBorder="1" applyAlignment="1">
      <alignment/>
    </xf>
    <xf numFmtId="0" fontId="0" fillId="2" borderId="15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11" fillId="0" borderId="19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9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20" fillId="0" borderId="0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2" fontId="0" fillId="2" borderId="43" xfId="0" applyNumberFormat="1" applyFill="1" applyBorder="1" applyAlignment="1">
      <alignment/>
    </xf>
    <xf numFmtId="2" fontId="0" fillId="2" borderId="44" xfId="0" applyNumberFormat="1" applyFill="1" applyBorder="1" applyAlignment="1">
      <alignment/>
    </xf>
    <xf numFmtId="2" fontId="0" fillId="2" borderId="45" xfId="0" applyNumberForma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15" fillId="0" borderId="42" xfId="0" applyFont="1" applyBorder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2" borderId="46" xfId="0" applyFill="1" applyBorder="1" applyAlignment="1">
      <alignment/>
    </xf>
    <xf numFmtId="0" fontId="23" fillId="2" borderId="47" xfId="0" applyFont="1" applyFill="1" applyBorder="1" applyAlignment="1">
      <alignment/>
    </xf>
    <xf numFmtId="0" fontId="24" fillId="2" borderId="48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2" fontId="0" fillId="2" borderId="48" xfId="0" applyNumberForma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2" fontId="0" fillId="0" borderId="55" xfId="0" applyNumberFormat="1" applyFill="1" applyBorder="1" applyAlignment="1">
      <alignment/>
    </xf>
    <xf numFmtId="2" fontId="0" fillId="0" borderId="56" xfId="0" applyNumberFormat="1" applyFill="1" applyBorder="1" applyAlignment="1">
      <alignment/>
    </xf>
    <xf numFmtId="2" fontId="0" fillId="0" borderId="58" xfId="0" applyNumberFormat="1" applyFill="1" applyBorder="1" applyAlignment="1">
      <alignment/>
    </xf>
    <xf numFmtId="2" fontId="0" fillId="0" borderId="59" xfId="0" applyNumberFormat="1" applyFill="1" applyBorder="1" applyAlignment="1">
      <alignment/>
    </xf>
    <xf numFmtId="0" fontId="0" fillId="2" borderId="61" xfId="0" applyFill="1" applyBorder="1" applyAlignment="1">
      <alignment/>
    </xf>
    <xf numFmtId="2" fontId="0" fillId="2" borderId="61" xfId="0" applyNumberFormat="1" applyFill="1" applyBorder="1" applyAlignment="1">
      <alignment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4" borderId="55" xfId="0" applyFont="1" applyFill="1" applyBorder="1" applyAlignment="1">
      <alignment/>
    </xf>
    <xf numFmtId="0" fontId="5" fillId="5" borderId="56" xfId="0" applyFont="1" applyFill="1" applyBorder="1" applyAlignment="1">
      <alignment/>
    </xf>
    <xf numFmtId="0" fontId="5" fillId="2" borderId="56" xfId="0" applyFont="1" applyFill="1" applyBorder="1" applyAlignment="1">
      <alignment/>
    </xf>
    <xf numFmtId="0" fontId="5" fillId="2" borderId="59" xfId="0" applyFont="1" applyFill="1" applyBorder="1" applyAlignment="1">
      <alignment/>
    </xf>
    <xf numFmtId="0" fontId="0" fillId="0" borderId="51" xfId="0" applyBorder="1" applyAlignment="1">
      <alignment/>
    </xf>
    <xf numFmtId="0" fontId="0" fillId="4" borderId="52" xfId="0" applyFill="1" applyBorder="1" applyAlignment="1">
      <alignment/>
    </xf>
    <xf numFmtId="0" fontId="0" fillId="6" borderId="58" xfId="0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4" borderId="55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2" borderId="59" xfId="0" applyFont="1" applyFill="1" applyBorder="1" applyAlignment="1">
      <alignment/>
    </xf>
    <xf numFmtId="0" fontId="0" fillId="7" borderId="52" xfId="0" applyFont="1" applyFill="1" applyBorder="1" applyAlignment="1">
      <alignment/>
    </xf>
    <xf numFmtId="0" fontId="0" fillId="6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8" borderId="58" xfId="0" applyFont="1" applyFill="1" applyBorder="1" applyAlignment="1">
      <alignment/>
    </xf>
    <xf numFmtId="0" fontId="0" fillId="9" borderId="59" xfId="0" applyFont="1" applyFill="1" applyBorder="1" applyAlignment="1">
      <alignment/>
    </xf>
    <xf numFmtId="0" fontId="36" fillId="0" borderId="0" xfId="0" applyFont="1" applyAlignment="1">
      <alignment/>
    </xf>
    <xf numFmtId="0" fontId="0" fillId="10" borderId="55" xfId="0" applyFont="1" applyFill="1" applyBorder="1" applyAlignment="1">
      <alignment/>
    </xf>
    <xf numFmtId="0" fontId="0" fillId="9" borderId="55" xfId="0" applyFont="1" applyFill="1" applyBorder="1" applyAlignment="1">
      <alignment/>
    </xf>
    <xf numFmtId="0" fontId="0" fillId="8" borderId="55" xfId="0" applyFont="1" applyFill="1" applyBorder="1" applyAlignment="1">
      <alignment/>
    </xf>
    <xf numFmtId="0" fontId="37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23" fillId="2" borderId="63" xfId="0" applyFont="1" applyFill="1" applyBorder="1" applyAlignment="1">
      <alignment/>
    </xf>
    <xf numFmtId="0" fontId="23" fillId="2" borderId="64" xfId="0" applyFont="1" applyFill="1" applyBorder="1" applyAlignment="1">
      <alignment/>
    </xf>
    <xf numFmtId="2" fontId="0" fillId="2" borderId="65" xfId="0" applyNumberFormat="1" applyFill="1" applyBorder="1" applyAlignment="1">
      <alignment/>
    </xf>
    <xf numFmtId="0" fontId="0" fillId="0" borderId="0" xfId="0" applyFill="1" applyAlignment="1">
      <alignment/>
    </xf>
    <xf numFmtId="0" fontId="23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11" borderId="67" xfId="0" applyFont="1" applyFill="1" applyBorder="1" applyAlignment="1">
      <alignment/>
    </xf>
    <xf numFmtId="0" fontId="0" fillId="12" borderId="67" xfId="0" applyFont="1" applyFill="1" applyBorder="1" applyAlignment="1">
      <alignment/>
    </xf>
    <xf numFmtId="0" fontId="0" fillId="13" borderId="67" xfId="0" applyFont="1" applyFill="1" applyBorder="1" applyAlignment="1">
      <alignment/>
    </xf>
    <xf numFmtId="0" fontId="0" fillId="3" borderId="68" xfId="0" applyFont="1" applyFill="1" applyBorder="1" applyAlignment="1">
      <alignment/>
    </xf>
    <xf numFmtId="0" fontId="0" fillId="0" borderId="69" xfId="0" applyBorder="1" applyAlignment="1">
      <alignment/>
    </xf>
    <xf numFmtId="0" fontId="0" fillId="6" borderId="70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10" borderId="72" xfId="0" applyFont="1" applyFill="1" applyBorder="1" applyAlignment="1">
      <alignment/>
    </xf>
    <xf numFmtId="0" fontId="0" fillId="9" borderId="72" xfId="0" applyFont="1" applyFill="1" applyBorder="1" applyAlignment="1">
      <alignment/>
    </xf>
    <xf numFmtId="0" fontId="0" fillId="8" borderId="72" xfId="0" applyFont="1" applyFill="1" applyBorder="1" applyAlignment="1">
      <alignment/>
    </xf>
    <xf numFmtId="0" fontId="0" fillId="6" borderId="73" xfId="0" applyFont="1" applyFill="1" applyBorder="1" applyAlignment="1">
      <alignment/>
    </xf>
    <xf numFmtId="0" fontId="0" fillId="14" borderId="74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Continuous" vertical="center"/>
    </xf>
    <xf numFmtId="0" fontId="0" fillId="0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172" fontId="0" fillId="0" borderId="55" xfId="0" applyNumberFormat="1" applyFont="1" applyFill="1" applyBorder="1" applyAlignment="1">
      <alignment/>
    </xf>
    <xf numFmtId="172" fontId="0" fillId="0" borderId="56" xfId="0" applyNumberFormat="1" applyFont="1" applyFill="1" applyBorder="1" applyAlignment="1">
      <alignment/>
    </xf>
    <xf numFmtId="0" fontId="0" fillId="0" borderId="54" xfId="19" applyFont="1" applyFill="1" applyBorder="1" applyAlignment="1" applyProtection="1">
      <alignment horizontal="right"/>
      <protection/>
    </xf>
    <xf numFmtId="0" fontId="0" fillId="0" borderId="55" xfId="20" applyFont="1" applyFill="1" applyBorder="1" applyAlignment="1" applyProtection="1">
      <alignment wrapText="1"/>
      <protection/>
    </xf>
    <xf numFmtId="172" fontId="0" fillId="0" borderId="55" xfId="19" applyNumberFormat="1" applyFont="1" applyFill="1" applyBorder="1" applyProtection="1">
      <alignment/>
      <protection locked="0"/>
    </xf>
    <xf numFmtId="0" fontId="0" fillId="0" borderId="57" xfId="19" applyFont="1" applyFill="1" applyBorder="1" applyProtection="1">
      <alignment/>
      <protection/>
    </xf>
    <xf numFmtId="0" fontId="0" fillId="0" borderId="58" xfId="0" applyFont="1" applyFill="1" applyBorder="1" applyAlignment="1">
      <alignment/>
    </xf>
    <xf numFmtId="172" fontId="7" fillId="0" borderId="58" xfId="19" applyNumberFormat="1" applyFont="1" applyFill="1" applyBorder="1" applyProtection="1">
      <alignment/>
      <protection locked="0"/>
    </xf>
    <xf numFmtId="172" fontId="7" fillId="0" borderId="59" xfId="0" applyNumberFormat="1" applyFont="1" applyFill="1" applyBorder="1" applyAlignment="1">
      <alignment/>
    </xf>
    <xf numFmtId="0" fontId="7" fillId="0" borderId="75" xfId="0" applyFont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4" fillId="9" borderId="55" xfId="0" applyFont="1" applyFill="1" applyBorder="1" applyAlignment="1">
      <alignment/>
    </xf>
    <xf numFmtId="0" fontId="4" fillId="9" borderId="58" xfId="0" applyFont="1" applyFill="1" applyBorder="1" applyAlignment="1">
      <alignment/>
    </xf>
    <xf numFmtId="0" fontId="0" fillId="15" borderId="52" xfId="0" applyFill="1" applyBorder="1" applyAlignment="1">
      <alignment/>
    </xf>
    <xf numFmtId="0" fontId="0" fillId="15" borderId="53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0" borderId="76" xfId="0" applyBorder="1" applyAlignment="1">
      <alignment/>
    </xf>
    <xf numFmtId="0" fontId="0" fillId="0" borderId="60" xfId="0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Fill="1" applyAlignment="1" applyProtection="1">
      <alignment horizontal="left"/>
      <protection locked="0"/>
    </xf>
    <xf numFmtId="0" fontId="53" fillId="0" borderId="17" xfId="0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/>
      <protection locked="0"/>
    </xf>
    <xf numFmtId="2" fontId="53" fillId="0" borderId="18" xfId="0" applyNumberFormat="1" applyFont="1" applyFill="1" applyBorder="1" applyAlignment="1" applyProtection="1">
      <alignment/>
      <protection locked="0"/>
    </xf>
    <xf numFmtId="175" fontId="53" fillId="0" borderId="18" xfId="0" applyNumberFormat="1" applyFont="1" applyFill="1" applyBorder="1" applyAlignment="1" applyProtection="1">
      <alignment horizontal="center"/>
      <protection locked="0"/>
    </xf>
    <xf numFmtId="0" fontId="53" fillId="0" borderId="18" xfId="0" applyFont="1" applyFill="1" applyBorder="1" applyAlignment="1" applyProtection="1">
      <alignment horizontal="center"/>
      <protection locked="0"/>
    </xf>
    <xf numFmtId="0" fontId="54" fillId="0" borderId="17" xfId="0" applyFont="1" applyFill="1" applyBorder="1" applyAlignment="1" applyProtection="1">
      <alignment horizontal="center"/>
      <protection locked="0"/>
    </xf>
    <xf numFmtId="0" fontId="55" fillId="0" borderId="18" xfId="0" applyFont="1" applyFill="1" applyBorder="1" applyAlignment="1" applyProtection="1">
      <alignment/>
      <protection locked="0"/>
    </xf>
    <xf numFmtId="2" fontId="56" fillId="10" borderId="18" xfId="0" applyNumberFormat="1" applyFont="1" applyFill="1" applyBorder="1" applyAlignment="1" applyProtection="1">
      <alignment horizontal="center"/>
      <protection locked="0"/>
    </xf>
    <xf numFmtId="175" fontId="57" fillId="0" borderId="18" xfId="0" applyNumberFormat="1" applyFont="1" applyFill="1" applyBorder="1" applyAlignment="1" applyProtection="1">
      <alignment horizontal="center"/>
      <protection locked="0"/>
    </xf>
    <xf numFmtId="0" fontId="57" fillId="0" borderId="18" xfId="0" applyFont="1" applyFill="1" applyBorder="1" applyAlignment="1" applyProtection="1">
      <alignment horizontal="center"/>
      <protection locked="0"/>
    </xf>
    <xf numFmtId="0" fontId="57" fillId="6" borderId="18" xfId="0" applyFont="1" applyFill="1" applyBorder="1" applyAlignment="1" applyProtection="1">
      <alignment horizontal="center"/>
      <protection locked="0"/>
    </xf>
    <xf numFmtId="0" fontId="54" fillId="0" borderId="13" xfId="0" applyFont="1" applyFill="1" applyBorder="1" applyAlignment="1" applyProtection="1">
      <alignment horizontal="center"/>
      <protection locked="0"/>
    </xf>
    <xf numFmtId="0" fontId="55" fillId="0" borderId="14" xfId="0" applyFont="1" applyFill="1" applyBorder="1" applyAlignment="1" applyProtection="1">
      <alignment/>
      <protection locked="0"/>
    </xf>
    <xf numFmtId="2" fontId="57" fillId="10" borderId="14" xfId="0" applyNumberFormat="1" applyFont="1" applyFill="1" applyBorder="1" applyAlignment="1" applyProtection="1">
      <alignment horizontal="center"/>
      <protection locked="0"/>
    </xf>
    <xf numFmtId="175" fontId="57" fillId="0" borderId="14" xfId="0" applyNumberFormat="1" applyFont="1" applyFill="1" applyBorder="1" applyAlignment="1" applyProtection="1">
      <alignment horizontal="center"/>
      <protection locked="0"/>
    </xf>
    <xf numFmtId="0" fontId="57" fillId="0" borderId="14" xfId="0" applyFont="1" applyFill="1" applyBorder="1" applyAlignment="1" applyProtection="1">
      <alignment horizontal="center"/>
      <protection locked="0"/>
    </xf>
    <xf numFmtId="0" fontId="57" fillId="6" borderId="14" xfId="0" applyFont="1" applyFill="1" applyBorder="1" applyAlignment="1" applyProtection="1">
      <alignment horizontal="center"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57" fillId="0" borderId="14" xfId="0" applyFont="1" applyFill="1" applyBorder="1" applyAlignment="1" applyProtection="1">
      <alignment/>
      <protection locked="0"/>
    </xf>
    <xf numFmtId="2" fontId="57" fillId="0" borderId="14" xfId="0" applyNumberFormat="1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/>
      <protection locked="0"/>
    </xf>
    <xf numFmtId="0" fontId="54" fillId="0" borderId="14" xfId="0" applyFont="1" applyFill="1" applyBorder="1" applyAlignment="1" applyProtection="1">
      <alignment/>
      <protection locked="0"/>
    </xf>
    <xf numFmtId="2" fontId="57" fillId="4" borderId="14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16" borderId="0" xfId="0" applyFill="1" applyAlignment="1">
      <alignment/>
    </xf>
    <xf numFmtId="0" fontId="26" fillId="16" borderId="0" xfId="0" applyFont="1" applyFill="1" applyAlignment="1">
      <alignment/>
    </xf>
    <xf numFmtId="0" fontId="0" fillId="0" borderId="42" xfId="0" applyBorder="1" applyAlignment="1">
      <alignment horizontal="center"/>
    </xf>
    <xf numFmtId="2" fontId="0" fillId="0" borderId="42" xfId="0" applyNumberFormat="1" applyBorder="1" applyAlignment="1">
      <alignment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44" fillId="0" borderId="11" xfId="0" applyFont="1" applyFill="1" applyBorder="1" applyAlignment="1">
      <alignment/>
    </xf>
    <xf numFmtId="0" fontId="56" fillId="0" borderId="12" xfId="0" applyFont="1" applyBorder="1" applyAlignment="1">
      <alignment vertical="top" wrapText="1"/>
    </xf>
    <xf numFmtId="0" fontId="44" fillId="0" borderId="13" xfId="0" applyFont="1" applyFill="1" applyBorder="1" applyAlignment="1" applyProtection="1">
      <alignment horizontal="center"/>
      <protection/>
    </xf>
    <xf numFmtId="0" fontId="62" fillId="0" borderId="14" xfId="0" applyFont="1" applyFill="1" applyBorder="1" applyAlignment="1" applyProtection="1">
      <alignment horizontal="center"/>
      <protection/>
    </xf>
    <xf numFmtId="0" fontId="56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56" fillId="0" borderId="39" xfId="0" applyFont="1" applyFill="1" applyBorder="1" applyAlignment="1" applyProtection="1">
      <alignment/>
      <protection locked="0"/>
    </xf>
    <xf numFmtId="0" fontId="57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56" fillId="2" borderId="15" xfId="0" applyFont="1" applyFill="1" applyBorder="1" applyAlignment="1">
      <alignment/>
    </xf>
    <xf numFmtId="0" fontId="61" fillId="3" borderId="16" xfId="0" applyFont="1" applyFill="1" applyBorder="1" applyAlignment="1">
      <alignment/>
    </xf>
    <xf numFmtId="0" fontId="56" fillId="0" borderId="40" xfId="0" applyFont="1" applyFill="1" applyBorder="1" applyAlignment="1" applyProtection="1">
      <alignment/>
      <protection locked="0"/>
    </xf>
    <xf numFmtId="0" fontId="57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56" fillId="0" borderId="41" xfId="0" applyFont="1" applyFill="1" applyBorder="1" applyAlignment="1" applyProtection="1">
      <alignment/>
      <protection locked="0"/>
    </xf>
    <xf numFmtId="0" fontId="56" fillId="2" borderId="21" xfId="0" applyFont="1" applyFill="1" applyBorder="1" applyAlignment="1">
      <alignment/>
    </xf>
    <xf numFmtId="0" fontId="61" fillId="3" borderId="23" xfId="0" applyFont="1" applyFill="1" applyBorder="1" applyAlignment="1">
      <alignment/>
    </xf>
    <xf numFmtId="0" fontId="44" fillId="0" borderId="32" xfId="0" applyFont="1" applyFill="1" applyBorder="1" applyAlignment="1">
      <alignment/>
    </xf>
    <xf numFmtId="0" fontId="44" fillId="0" borderId="33" xfId="0" applyFont="1" applyFill="1" applyBorder="1" applyAlignment="1">
      <alignment/>
    </xf>
    <xf numFmtId="0" fontId="44" fillId="0" borderId="34" xfId="0" applyFont="1" applyFill="1" applyBorder="1" applyAlignment="1">
      <alignment/>
    </xf>
    <xf numFmtId="0" fontId="44" fillId="0" borderId="35" xfId="0" applyFont="1" applyFill="1" applyBorder="1" applyAlignment="1">
      <alignment/>
    </xf>
    <xf numFmtId="0" fontId="44" fillId="0" borderId="36" xfId="0" applyFont="1" applyFill="1" applyBorder="1" applyAlignment="1">
      <alignment/>
    </xf>
    <xf numFmtId="0" fontId="56" fillId="0" borderId="77" xfId="0" applyFont="1" applyBorder="1" applyAlignment="1">
      <alignment/>
    </xf>
    <xf numFmtId="0" fontId="56" fillId="0" borderId="77" xfId="0" applyFont="1" applyBorder="1" applyAlignment="1">
      <alignment horizontal="right"/>
    </xf>
    <xf numFmtId="0" fontId="56" fillId="0" borderId="78" xfId="0" applyFont="1" applyBorder="1" applyAlignment="1">
      <alignment horizontal="right"/>
    </xf>
    <xf numFmtId="0" fontId="56" fillId="0" borderId="79" xfId="0" applyFont="1" applyBorder="1" applyAlignment="1">
      <alignment/>
    </xf>
    <xf numFmtId="0" fontId="56" fillId="0" borderId="80" xfId="0" applyFont="1" applyBorder="1" applyAlignment="1">
      <alignment/>
    </xf>
    <xf numFmtId="0" fontId="56" fillId="0" borderId="80" xfId="0" applyFont="1" applyBorder="1" applyAlignment="1">
      <alignment horizontal="right"/>
    </xf>
    <xf numFmtId="0" fontId="56" fillId="0" borderId="81" xfId="0" applyFont="1" applyBorder="1" applyAlignment="1">
      <alignment horizontal="right"/>
    </xf>
    <xf numFmtId="0" fontId="56" fillId="0" borderId="82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41" xfId="0" applyFont="1" applyBorder="1" applyAlignment="1">
      <alignment horizontal="right"/>
    </xf>
    <xf numFmtId="0" fontId="56" fillId="0" borderId="83" xfId="0" applyFont="1" applyBorder="1" applyAlignment="1">
      <alignment horizontal="right"/>
    </xf>
    <xf numFmtId="0" fontId="56" fillId="0" borderId="84" xfId="0" applyFont="1" applyBorder="1" applyAlignment="1">
      <alignment/>
    </xf>
    <xf numFmtId="0" fontId="63" fillId="0" borderId="0" xfId="0" applyFont="1" applyAlignment="1">
      <alignment/>
    </xf>
    <xf numFmtId="0" fontId="63" fillId="0" borderId="42" xfId="0" applyFont="1" applyBorder="1" applyAlignment="1">
      <alignment/>
    </xf>
    <xf numFmtId="0" fontId="64" fillId="16" borderId="0" xfId="0" applyFont="1" applyFill="1" applyAlignment="1">
      <alignment/>
    </xf>
    <xf numFmtId="0" fontId="64" fillId="16" borderId="42" xfId="0" applyFont="1" applyFill="1" applyBorder="1" applyAlignment="1">
      <alignment/>
    </xf>
    <xf numFmtId="0" fontId="64" fillId="2" borderId="85" xfId="0" applyFont="1" applyFill="1" applyBorder="1" applyAlignment="1">
      <alignment/>
    </xf>
    <xf numFmtId="0" fontId="64" fillId="2" borderId="86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53" fillId="0" borderId="18" xfId="0" applyNumberFormat="1" applyFont="1" applyFill="1" applyBorder="1" applyAlignment="1" applyProtection="1">
      <alignment horizontal="center"/>
      <protection locked="0"/>
    </xf>
    <xf numFmtId="0" fontId="57" fillId="0" borderId="39" xfId="0" applyFont="1" applyFill="1" applyBorder="1" applyAlignment="1" applyProtection="1">
      <alignment horizontal="right" vertical="top" wrapText="1"/>
      <protection/>
    </xf>
    <xf numFmtId="0" fontId="34" fillId="0" borderId="39" xfId="0" applyFont="1" applyFill="1" applyBorder="1" applyAlignment="1" applyProtection="1">
      <alignment horizontal="right" vertical="top" wrapText="1"/>
      <protection/>
    </xf>
    <xf numFmtId="0" fontId="1" fillId="0" borderId="5" xfId="0" applyFont="1" applyBorder="1" applyAlignment="1" applyProtection="1">
      <alignment/>
      <protection locked="0"/>
    </xf>
    <xf numFmtId="173" fontId="1" fillId="17" borderId="5" xfId="0" applyNumberFormat="1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173" fontId="1" fillId="17" borderId="6" xfId="0" applyNumberFormat="1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173" fontId="1" fillId="17" borderId="7" xfId="0" applyNumberFormat="1" applyFont="1" applyFill="1" applyBorder="1" applyAlignment="1" applyProtection="1">
      <alignment/>
      <protection locked="0"/>
    </xf>
    <xf numFmtId="10" fontId="1" fillId="0" borderId="5" xfId="0" applyNumberFormat="1" applyFont="1" applyBorder="1" applyAlignment="1" applyProtection="1">
      <alignment/>
      <protection locked="0"/>
    </xf>
    <xf numFmtId="10" fontId="1" fillId="0" borderId="6" xfId="0" applyNumberFormat="1" applyFont="1" applyBorder="1" applyAlignment="1" applyProtection="1">
      <alignment/>
      <protection locked="0"/>
    </xf>
    <xf numFmtId="10" fontId="1" fillId="0" borderId="7" xfId="0" applyNumberFormat="1" applyFont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/>
      <protection locked="0"/>
    </xf>
    <xf numFmtId="0" fontId="1" fillId="0" borderId="88" xfId="0" applyFont="1" applyFill="1" applyBorder="1" applyAlignment="1" applyProtection="1">
      <alignment/>
      <protection locked="0"/>
    </xf>
    <xf numFmtId="0" fontId="1" fillId="0" borderId="89" xfId="0" applyFont="1" applyFill="1" applyBorder="1" applyAlignment="1" applyProtection="1">
      <alignment/>
      <protection locked="0"/>
    </xf>
    <xf numFmtId="0" fontId="70" fillId="16" borderId="0" xfId="0" applyFont="1" applyFill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0" fillId="0" borderId="86" xfId="0" applyBorder="1" applyAlignment="1">
      <alignment/>
    </xf>
    <xf numFmtId="0" fontId="23" fillId="2" borderId="90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0" borderId="91" xfId="0" applyBorder="1" applyAlignment="1">
      <alignment/>
    </xf>
    <xf numFmtId="0" fontId="0" fillId="0" borderId="0" xfId="0" applyAlignment="1">
      <alignment horizontal="center"/>
    </xf>
    <xf numFmtId="0" fontId="0" fillId="2" borderId="85" xfId="0" applyFill="1" applyBorder="1" applyAlignment="1">
      <alignment/>
    </xf>
    <xf numFmtId="0" fontId="0" fillId="2" borderId="86" xfId="0" applyFill="1" applyBorder="1" applyAlignment="1">
      <alignment/>
    </xf>
    <xf numFmtId="0" fontId="0" fillId="0" borderId="60" xfId="0" applyFill="1" applyBorder="1" applyAlignment="1">
      <alignment/>
    </xf>
    <xf numFmtId="0" fontId="0" fillId="2" borderId="30" xfId="0" applyFill="1" applyBorder="1" applyAlignment="1">
      <alignment vertical="center"/>
    </xf>
    <xf numFmtId="0" fontId="0" fillId="0" borderId="91" xfId="0" applyBorder="1" applyAlignment="1">
      <alignment vertical="center"/>
    </xf>
    <xf numFmtId="0" fontId="23" fillId="2" borderId="92" xfId="0" applyFont="1" applyFill="1" applyBorder="1" applyAlignment="1">
      <alignment/>
    </xf>
    <xf numFmtId="0" fontId="23" fillId="2" borderId="91" xfId="0" applyFont="1" applyFill="1" applyBorder="1" applyAlignment="1">
      <alignment/>
    </xf>
    <xf numFmtId="0" fontId="23" fillId="2" borderId="93" xfId="0" applyFont="1" applyFill="1" applyBorder="1" applyAlignment="1">
      <alignment/>
    </xf>
    <xf numFmtId="0" fontId="23" fillId="2" borderId="94" xfId="0" applyFont="1" applyFill="1" applyBorder="1" applyAlignment="1">
      <alignment/>
    </xf>
    <xf numFmtId="0" fontId="23" fillId="2" borderId="95" xfId="0" applyFont="1" applyFill="1" applyBorder="1" applyAlignment="1">
      <alignment/>
    </xf>
    <xf numFmtId="0" fontId="23" fillId="0" borderId="54" xfId="0" applyFont="1" applyBorder="1" applyAlignment="1">
      <alignment/>
    </xf>
    <xf numFmtId="0" fontId="23" fillId="0" borderId="55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/>
    </xf>
    <xf numFmtId="0" fontId="0" fillId="0" borderId="75" xfId="0" applyBorder="1" applyAlignment="1">
      <alignment/>
    </xf>
    <xf numFmtId="0" fontId="0" fillId="0" borderId="96" xfId="0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44" fillId="0" borderId="78" xfId="0" applyFont="1" applyFill="1" applyBorder="1" applyAlignment="1" applyProtection="1">
      <alignment horizontal="center"/>
      <protection/>
    </xf>
    <xf numFmtId="0" fontId="56" fillId="0" borderId="97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2" borderId="98" xfId="0" applyFont="1" applyFill="1" applyBorder="1" applyAlignment="1">
      <alignment/>
    </xf>
    <xf numFmtId="0" fontId="56" fillId="2" borderId="97" xfId="0" applyFont="1" applyFill="1" applyBorder="1" applyAlignment="1">
      <alignment/>
    </xf>
    <xf numFmtId="2" fontId="56" fillId="11" borderId="30" xfId="0" applyNumberFormat="1" applyFont="1" applyFill="1" applyBorder="1" applyAlignment="1">
      <alignment/>
    </xf>
    <xf numFmtId="2" fontId="56" fillId="11" borderId="99" xfId="0" applyNumberFormat="1" applyFont="1" applyFill="1" applyBorder="1" applyAlignment="1">
      <alignment/>
    </xf>
    <xf numFmtId="2" fontId="56" fillId="5" borderId="31" xfId="0" applyNumberFormat="1" applyFont="1" applyFill="1" applyBorder="1" applyAlignment="1">
      <alignment/>
    </xf>
    <xf numFmtId="2" fontId="56" fillId="5" borderId="100" xfId="0" applyNumberFormat="1" applyFont="1" applyFill="1" applyBorder="1" applyAlignment="1">
      <alignment/>
    </xf>
    <xf numFmtId="2" fontId="0" fillId="5" borderId="24" xfId="0" applyNumberFormat="1" applyFill="1" applyBorder="1" applyAlignment="1">
      <alignment/>
    </xf>
    <xf numFmtId="2" fontId="0" fillId="5" borderId="23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5" borderId="30" xfId="0" applyFill="1" applyBorder="1" applyAlignment="1">
      <alignment/>
    </xf>
    <xf numFmtId="0" fontId="0" fillId="5" borderId="99" xfId="0" applyFill="1" applyBorder="1" applyAlignment="1">
      <alignment/>
    </xf>
    <xf numFmtId="0" fontId="11" fillId="0" borderId="78" xfId="0" applyFont="1" applyFill="1" applyBorder="1" applyAlignment="1" applyProtection="1">
      <alignment horizontal="center"/>
      <protection/>
    </xf>
    <xf numFmtId="0" fontId="0" fillId="0" borderId="9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2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ní_main" xfId="19"/>
    <cellStyle name="normální_ROZPOČET (2)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133350</xdr:rowOff>
    </xdr:from>
    <xdr:to>
      <xdr:col>0</xdr:col>
      <xdr:colOff>276225</xdr:colOff>
      <xdr:row>9</xdr:row>
      <xdr:rowOff>66675</xdr:rowOff>
    </xdr:to>
    <xdr:sp>
      <xdr:nvSpPr>
        <xdr:cNvPr id="1" name="AutoShape 24"/>
        <xdr:cNvSpPr>
          <a:spLocks/>
        </xdr:cNvSpPr>
      </xdr:nvSpPr>
      <xdr:spPr>
        <a:xfrm>
          <a:off x="76200" y="1333500"/>
          <a:ext cx="200025" cy="2952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295275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6200" y="171450"/>
          <a:ext cx="2190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19050</xdr:rowOff>
    </xdr:from>
    <xdr:to>
      <xdr:col>0</xdr:col>
      <xdr:colOff>428625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14300" y="342900"/>
          <a:ext cx="31432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0</xdr:col>
      <xdr:colOff>342900</xdr:colOff>
      <xdr:row>2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114300" y="114300"/>
          <a:ext cx="228600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0</xdr:col>
      <xdr:colOff>419100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775" y="180975"/>
          <a:ext cx="31432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0</xdr:col>
      <xdr:colOff>352425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3350" y="3905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114300</xdr:rowOff>
    </xdr:from>
    <xdr:to>
      <xdr:col>0</xdr:col>
      <xdr:colOff>295275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71450" y="1581150"/>
          <a:ext cx="12382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24</xdr:row>
      <xdr:rowOff>114300</xdr:rowOff>
    </xdr:from>
    <xdr:to>
      <xdr:col>0</xdr:col>
      <xdr:colOff>285750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71450" y="426720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45</xdr:row>
      <xdr:rowOff>47625</xdr:rowOff>
    </xdr:from>
    <xdr:to>
      <xdr:col>0</xdr:col>
      <xdr:colOff>304800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200025" y="77057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63</xdr:row>
      <xdr:rowOff>19050</xdr:rowOff>
    </xdr:from>
    <xdr:to>
      <xdr:col>0</xdr:col>
      <xdr:colOff>295275</xdr:colOff>
      <xdr:row>64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71450" y="10687050"/>
          <a:ext cx="123825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171450</xdr:colOff>
      <xdr:row>82</xdr:row>
      <xdr:rowOff>0</xdr:rowOff>
    </xdr:from>
    <xdr:to>
      <xdr:col>0</xdr:col>
      <xdr:colOff>285750</xdr:colOff>
      <xdr:row>83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71450" y="14335125"/>
          <a:ext cx="114300" cy="1809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142875</xdr:rowOff>
    </xdr:from>
    <xdr:to>
      <xdr:col>6</xdr:col>
      <xdr:colOff>533400</xdr:colOff>
      <xdr:row>12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62475" y="193357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152400</xdr:rowOff>
    </xdr:from>
    <xdr:to>
      <xdr:col>6</xdr:col>
      <xdr:colOff>571500</xdr:colOff>
      <xdr:row>28</xdr:row>
      <xdr:rowOff>28575</xdr:rowOff>
    </xdr:to>
    <xdr:sp>
      <xdr:nvSpPr>
        <xdr:cNvPr id="8" name="AutoShape 13"/>
        <xdr:cNvSpPr>
          <a:spLocks/>
        </xdr:cNvSpPr>
      </xdr:nvSpPr>
      <xdr:spPr>
        <a:xfrm>
          <a:off x="4591050" y="46291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47</xdr:row>
      <xdr:rowOff>142875</xdr:rowOff>
    </xdr:from>
    <xdr:to>
      <xdr:col>6</xdr:col>
      <xdr:colOff>542925</xdr:colOff>
      <xdr:row>49</xdr:row>
      <xdr:rowOff>19050</xdr:rowOff>
    </xdr:to>
    <xdr:sp>
      <xdr:nvSpPr>
        <xdr:cNvPr id="9" name="AutoShape 14"/>
        <xdr:cNvSpPr>
          <a:spLocks/>
        </xdr:cNvSpPr>
      </xdr:nvSpPr>
      <xdr:spPr>
        <a:xfrm>
          <a:off x="4572000" y="81248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66</xdr:row>
      <xdr:rowOff>142875</xdr:rowOff>
    </xdr:from>
    <xdr:to>
      <xdr:col>7</xdr:col>
      <xdr:colOff>1019175</xdr:colOff>
      <xdr:row>68</xdr:row>
      <xdr:rowOff>19050</xdr:rowOff>
    </xdr:to>
    <xdr:sp>
      <xdr:nvSpPr>
        <xdr:cNvPr id="10" name="AutoShape 15"/>
        <xdr:cNvSpPr>
          <a:spLocks/>
        </xdr:cNvSpPr>
      </xdr:nvSpPr>
      <xdr:spPr>
        <a:xfrm>
          <a:off x="5705475" y="1129665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84</xdr:row>
      <xdr:rowOff>161925</xdr:rowOff>
    </xdr:from>
    <xdr:to>
      <xdr:col>7</xdr:col>
      <xdr:colOff>1019175</xdr:colOff>
      <xdr:row>86</xdr:row>
      <xdr:rowOff>38100</xdr:rowOff>
    </xdr:to>
    <xdr:sp>
      <xdr:nvSpPr>
        <xdr:cNvPr id="11" name="AutoShape 16"/>
        <xdr:cNvSpPr>
          <a:spLocks/>
        </xdr:cNvSpPr>
      </xdr:nvSpPr>
      <xdr:spPr>
        <a:xfrm>
          <a:off x="5705475" y="14820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99</xdr:row>
      <xdr:rowOff>142875</xdr:rowOff>
    </xdr:from>
    <xdr:to>
      <xdr:col>6</xdr:col>
      <xdr:colOff>533400</xdr:colOff>
      <xdr:row>101</xdr:row>
      <xdr:rowOff>28575</xdr:rowOff>
    </xdr:to>
    <xdr:sp>
      <xdr:nvSpPr>
        <xdr:cNvPr id="12" name="AutoShape 17"/>
        <xdr:cNvSpPr>
          <a:spLocks/>
        </xdr:cNvSpPr>
      </xdr:nvSpPr>
      <xdr:spPr>
        <a:xfrm>
          <a:off x="4562475" y="17487900"/>
          <a:ext cx="276225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96</xdr:row>
      <xdr:rowOff>114300</xdr:rowOff>
    </xdr:from>
    <xdr:to>
      <xdr:col>0</xdr:col>
      <xdr:colOff>304800</xdr:colOff>
      <xdr:row>97</xdr:row>
      <xdr:rowOff>123825</xdr:rowOff>
    </xdr:to>
    <xdr:sp>
      <xdr:nvSpPr>
        <xdr:cNvPr id="13" name="AutoShape 18"/>
        <xdr:cNvSpPr>
          <a:spLocks/>
        </xdr:cNvSpPr>
      </xdr:nvSpPr>
      <xdr:spPr>
        <a:xfrm>
          <a:off x="200025" y="16973550"/>
          <a:ext cx="114300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14" name="AutoShape 21"/>
        <xdr:cNvSpPr>
          <a:spLocks/>
        </xdr:cNvSpPr>
      </xdr:nvSpPr>
      <xdr:spPr>
        <a:xfrm>
          <a:off x="7896225" y="800100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647700</xdr:colOff>
      <xdr:row>4</xdr:row>
      <xdr:rowOff>85725</xdr:rowOff>
    </xdr:from>
    <xdr:to>
      <xdr:col>11</xdr:col>
      <xdr:colOff>66675</xdr:colOff>
      <xdr:row>5</xdr:row>
      <xdr:rowOff>47625</xdr:rowOff>
    </xdr:to>
    <xdr:sp>
      <xdr:nvSpPr>
        <xdr:cNvPr id="15" name="AutoShape 22"/>
        <xdr:cNvSpPr>
          <a:spLocks/>
        </xdr:cNvSpPr>
      </xdr:nvSpPr>
      <xdr:spPr>
        <a:xfrm>
          <a:off x="8096250" y="819150"/>
          <a:ext cx="104775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;;;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152400</xdr:rowOff>
    </xdr:from>
    <xdr:to>
      <xdr:col>0</xdr:col>
      <xdr:colOff>361950</xdr:colOff>
      <xdr:row>13</xdr:row>
      <xdr:rowOff>85725</xdr:rowOff>
    </xdr:to>
    <xdr:sp>
      <xdr:nvSpPr>
        <xdr:cNvPr id="1" name="AutoShape 25"/>
        <xdr:cNvSpPr>
          <a:spLocks/>
        </xdr:cNvSpPr>
      </xdr:nvSpPr>
      <xdr:spPr>
        <a:xfrm>
          <a:off x="133350" y="2124075"/>
          <a:ext cx="228600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57150</xdr:rowOff>
    </xdr:from>
    <xdr:to>
      <xdr:col>0</xdr:col>
      <xdr:colOff>323850</xdr:colOff>
      <xdr:row>13</xdr:row>
      <xdr:rowOff>95250</xdr:rowOff>
    </xdr:to>
    <xdr:sp>
      <xdr:nvSpPr>
        <xdr:cNvPr id="1" name="AutoShape 25"/>
        <xdr:cNvSpPr>
          <a:spLocks/>
        </xdr:cNvSpPr>
      </xdr:nvSpPr>
      <xdr:spPr>
        <a:xfrm>
          <a:off x="104775" y="1762125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0</xdr:rowOff>
    </xdr:from>
    <xdr:to>
      <xdr:col>0</xdr:col>
      <xdr:colOff>342900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3350" y="342900"/>
          <a:ext cx="219075" cy="2762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238125</xdr:colOff>
      <xdr:row>8</xdr:row>
      <xdr:rowOff>114300</xdr:rowOff>
    </xdr:from>
    <xdr:to>
      <xdr:col>0</xdr:col>
      <xdr:colOff>342900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38125" y="155257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25</xdr:row>
      <xdr:rowOff>104775</xdr:rowOff>
    </xdr:from>
    <xdr:to>
      <xdr:col>0</xdr:col>
      <xdr:colOff>323850</xdr:colOff>
      <xdr:row>26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19075" y="4572000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114300</xdr:rowOff>
    </xdr:from>
    <xdr:to>
      <xdr:col>0</xdr:col>
      <xdr:colOff>304800</xdr:colOff>
      <xdr:row>42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90500" y="7210425"/>
          <a:ext cx="104775" cy="1714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609600</xdr:colOff>
      <xdr:row>57</xdr:row>
      <xdr:rowOff>76200</xdr:rowOff>
    </xdr:from>
    <xdr:to>
      <xdr:col>6</xdr:col>
      <xdr:colOff>400050</xdr:colOff>
      <xdr:row>58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162425" y="9801225"/>
          <a:ext cx="476250" cy="238125"/>
        </a:xfrm>
        <a:prstGeom prst="down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133350</xdr:rowOff>
    </xdr:from>
    <xdr:to>
      <xdr:col>7</xdr:col>
      <xdr:colOff>581025</xdr:colOff>
      <xdr:row>13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5295900" y="2057400"/>
          <a:ext cx="266700" cy="2571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28</xdr:row>
      <xdr:rowOff>85725</xdr:rowOff>
    </xdr:from>
    <xdr:to>
      <xdr:col>8</xdr:col>
      <xdr:colOff>571500</xdr:colOff>
      <xdr:row>30</xdr:row>
      <xdr:rowOff>19050</xdr:rowOff>
    </xdr:to>
    <xdr:sp>
      <xdr:nvSpPr>
        <xdr:cNvPr id="7" name="AutoShape 12"/>
        <xdr:cNvSpPr>
          <a:spLocks/>
        </xdr:cNvSpPr>
      </xdr:nvSpPr>
      <xdr:spPr>
        <a:xfrm>
          <a:off x="5953125" y="5038725"/>
          <a:ext cx="276225" cy="24765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57</xdr:row>
      <xdr:rowOff>57150</xdr:rowOff>
    </xdr:from>
    <xdr:to>
      <xdr:col>5</xdr:col>
      <xdr:colOff>352425</xdr:colOff>
      <xdr:row>58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3629025" y="9782175"/>
          <a:ext cx="276225" cy="2190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66675</xdr:rowOff>
    </xdr:from>
    <xdr:to>
      <xdr:col>10</xdr:col>
      <xdr:colOff>542925</xdr:colOff>
      <xdr:row>5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748665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4</xdr:row>
      <xdr:rowOff>66675</xdr:rowOff>
    </xdr:from>
    <xdr:to>
      <xdr:col>11</xdr:col>
      <xdr:colOff>66675</xdr:colOff>
      <xdr:row>5</xdr:row>
      <xdr:rowOff>28575</xdr:rowOff>
    </xdr:to>
    <xdr:sp>
      <xdr:nvSpPr>
        <xdr:cNvPr id="10" name="AutoShape 18"/>
        <xdr:cNvSpPr>
          <a:spLocks/>
        </xdr:cNvSpPr>
      </xdr:nvSpPr>
      <xdr:spPr>
        <a:xfrm>
          <a:off x="7696200" y="771525"/>
          <a:ext cx="95250" cy="161925"/>
        </a:xfrm>
        <a:prstGeom prst="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266700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" y="200025"/>
          <a:ext cx="219075" cy="2667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19050</xdr:rowOff>
    </xdr:from>
    <xdr:to>
      <xdr:col>0</xdr:col>
      <xdr:colOff>428625</xdr:colOff>
      <xdr:row>3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04775" y="342900"/>
          <a:ext cx="323850" cy="33337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47625</xdr:rowOff>
    </xdr:from>
    <xdr:to>
      <xdr:col>0</xdr:col>
      <xdr:colOff>304800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5725" y="123825"/>
          <a:ext cx="219075" cy="2857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0</xdr:col>
      <xdr:colOff>419100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775" y="142875"/>
          <a:ext cx="314325" cy="30480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3"/>
  <sheetViews>
    <sheetView showGridLines="0" showRowColHeaders="0" tabSelected="1" workbookViewId="0" topLeftCell="A1">
      <selection activeCell="I23" sqref="I23"/>
    </sheetView>
  </sheetViews>
  <sheetFormatPr defaultColWidth="9.00390625" defaultRowHeight="12.75"/>
  <cols>
    <col min="1" max="1" width="0.37109375" style="0" customWidth="1"/>
  </cols>
  <sheetData>
    <row r="1" ht="18" customHeight="1">
      <c r="C1" s="344"/>
    </row>
    <row r="2" ht="13.5" customHeight="1">
      <c r="C2" s="345"/>
    </row>
    <row r="3" spans="3:4" ht="9" customHeight="1">
      <c r="C3" s="117"/>
      <c r="D3" s="117"/>
    </row>
    <row r="4" ht="29.25" customHeight="1">
      <c r="C4" s="296" t="s">
        <v>269</v>
      </c>
    </row>
    <row r="5" ht="3" customHeight="1"/>
    <row r="6" ht="16.5" customHeight="1">
      <c r="C6" s="346" t="s">
        <v>257</v>
      </c>
    </row>
    <row r="7" ht="3" customHeight="1"/>
    <row r="8" ht="11.25" customHeight="1">
      <c r="C8" s="347" t="s">
        <v>85</v>
      </c>
    </row>
    <row r="9" ht="11.25" customHeight="1">
      <c r="C9" s="347" t="s">
        <v>258</v>
      </c>
    </row>
    <row r="10" ht="11.25" customHeight="1">
      <c r="C10" s="347" t="s">
        <v>276</v>
      </c>
    </row>
    <row r="11" ht="11.25" customHeight="1">
      <c r="C11" s="347" t="s">
        <v>270</v>
      </c>
    </row>
    <row r="12" ht="11.25" customHeight="1">
      <c r="C12" s="347" t="s">
        <v>277</v>
      </c>
    </row>
    <row r="13" ht="11.25" customHeight="1">
      <c r="C13" s="347" t="s">
        <v>278</v>
      </c>
    </row>
    <row r="14" ht="11.25" customHeight="1">
      <c r="C14" s="347" t="s">
        <v>271</v>
      </c>
    </row>
    <row r="15" ht="11.25" customHeight="1">
      <c r="C15" s="347" t="s">
        <v>279</v>
      </c>
    </row>
    <row r="16" ht="11.25" customHeight="1">
      <c r="C16" s="347" t="s">
        <v>272</v>
      </c>
    </row>
    <row r="17" ht="11.25" customHeight="1">
      <c r="C17" s="347" t="s">
        <v>242</v>
      </c>
    </row>
    <row r="18" ht="11.25" customHeight="1">
      <c r="C18" s="347" t="s">
        <v>273</v>
      </c>
    </row>
    <row r="19" ht="11.25" customHeight="1">
      <c r="C19" s="347" t="s">
        <v>243</v>
      </c>
    </row>
    <row r="20" ht="11.25" customHeight="1">
      <c r="C20" s="347" t="s">
        <v>274</v>
      </c>
    </row>
    <row r="21" ht="11.25" customHeight="1">
      <c r="C21" s="347" t="s">
        <v>244</v>
      </c>
    </row>
    <row r="22" ht="11.25" customHeight="1">
      <c r="C22" s="347" t="s">
        <v>275</v>
      </c>
    </row>
    <row r="23" ht="18">
      <c r="C23" s="79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9"/>
  <sheetViews>
    <sheetView showGridLines="0" workbookViewId="0" topLeftCell="A1">
      <selection activeCell="Q13" sqref="Q13"/>
    </sheetView>
  </sheetViews>
  <sheetFormatPr defaultColWidth="9.00390625" defaultRowHeight="12.75"/>
  <cols>
    <col min="1" max="1" width="7.25390625" style="0" customWidth="1"/>
    <col min="2" max="2" width="5.00390625" style="0" customWidth="1"/>
    <col min="3" max="3" width="24.75390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3" ht="22.5">
      <c r="B3" s="295" t="s">
        <v>162</v>
      </c>
    </row>
    <row r="8" ht="13.5" customHeight="1"/>
    <row r="9" ht="15">
      <c r="B9" s="232" t="s">
        <v>34</v>
      </c>
    </row>
    <row r="10" ht="15" customHeight="1" thickBot="1">
      <c r="B10" s="5"/>
    </row>
    <row r="11" spans="2:8" ht="17.25" customHeight="1" thickBot="1" thickTop="1">
      <c r="B11" s="233" t="s">
        <v>35</v>
      </c>
      <c r="C11" s="234" t="s">
        <v>36</v>
      </c>
      <c r="D11" s="235" t="s">
        <v>157</v>
      </c>
      <c r="E11" s="236" t="s">
        <v>158</v>
      </c>
      <c r="G11" s="248" t="s">
        <v>37</v>
      </c>
      <c r="H11" s="249">
        <v>1.3</v>
      </c>
    </row>
    <row r="12" spans="2:5" ht="13.5" thickTop="1">
      <c r="B12" s="237">
        <v>501</v>
      </c>
      <c r="C12" s="238" t="s">
        <v>38</v>
      </c>
      <c r="D12" s="239">
        <v>500</v>
      </c>
      <c r="E12" s="240">
        <f>D12*$H$11</f>
        <v>650</v>
      </c>
    </row>
    <row r="13" spans="2:5" ht="12.75">
      <c r="B13" s="237">
        <v>502</v>
      </c>
      <c r="C13" s="238" t="s">
        <v>161</v>
      </c>
      <c r="D13" s="239">
        <v>600</v>
      </c>
      <c r="E13" s="240">
        <f aca="true" t="shared" si="0" ref="E13:E26">D13*$H$11</f>
        <v>780</v>
      </c>
    </row>
    <row r="14" spans="2:5" ht="13.5" customHeight="1">
      <c r="B14" s="241">
        <v>504</v>
      </c>
      <c r="C14" s="242" t="s">
        <v>160</v>
      </c>
      <c r="D14" s="243">
        <v>11000</v>
      </c>
      <c r="E14" s="240">
        <f t="shared" si="0"/>
        <v>14300</v>
      </c>
    </row>
    <row r="15" spans="2:5" ht="12.75">
      <c r="B15" s="241">
        <v>511</v>
      </c>
      <c r="C15" s="242" t="s">
        <v>39</v>
      </c>
      <c r="D15" s="243">
        <v>800</v>
      </c>
      <c r="E15" s="240">
        <f t="shared" si="0"/>
        <v>1040</v>
      </c>
    </row>
    <row r="16" spans="2:5" ht="12.75">
      <c r="B16" s="241">
        <v>512</v>
      </c>
      <c r="C16" s="242" t="s">
        <v>40</v>
      </c>
      <c r="D16" s="243">
        <v>500</v>
      </c>
      <c r="E16" s="240">
        <f t="shared" si="0"/>
        <v>650</v>
      </c>
    </row>
    <row r="17" spans="2:5" ht="12.75">
      <c r="B17" s="241">
        <v>518</v>
      </c>
      <c r="C17" s="242" t="s">
        <v>41</v>
      </c>
      <c r="D17" s="243">
        <v>600</v>
      </c>
      <c r="E17" s="240">
        <f t="shared" si="0"/>
        <v>780</v>
      </c>
    </row>
    <row r="18" spans="2:5" ht="12.75">
      <c r="B18" s="241">
        <v>518</v>
      </c>
      <c r="C18" s="242" t="s">
        <v>42</v>
      </c>
      <c r="D18" s="243">
        <v>3000</v>
      </c>
      <c r="E18" s="240">
        <f t="shared" si="0"/>
        <v>3900</v>
      </c>
    </row>
    <row r="19" spans="2:5" ht="12.75">
      <c r="B19" s="241">
        <v>518</v>
      </c>
      <c r="C19" s="242" t="s">
        <v>43</v>
      </c>
      <c r="D19" s="243">
        <v>1500</v>
      </c>
      <c r="E19" s="240">
        <f t="shared" si="0"/>
        <v>1950</v>
      </c>
    </row>
    <row r="20" spans="2:5" ht="12.75">
      <c r="B20" s="241">
        <v>518</v>
      </c>
      <c r="C20" s="242" t="s">
        <v>44</v>
      </c>
      <c r="D20" s="243">
        <v>2000</v>
      </c>
      <c r="E20" s="240">
        <f t="shared" si="0"/>
        <v>2600</v>
      </c>
    </row>
    <row r="21" spans="2:5" ht="12.75">
      <c r="B21" s="241">
        <v>518</v>
      </c>
      <c r="C21" s="242" t="s">
        <v>45</v>
      </c>
      <c r="D21" s="243">
        <v>500</v>
      </c>
      <c r="E21" s="240">
        <f t="shared" si="0"/>
        <v>650</v>
      </c>
    </row>
    <row r="22" spans="2:5" ht="12.75">
      <c r="B22" s="241" t="s">
        <v>46</v>
      </c>
      <c r="C22" s="242" t="s">
        <v>47</v>
      </c>
      <c r="D22" s="243">
        <v>19000</v>
      </c>
      <c r="E22" s="240">
        <f t="shared" si="0"/>
        <v>24700</v>
      </c>
    </row>
    <row r="23" spans="2:5" ht="12.75">
      <c r="B23" s="241" t="s">
        <v>48</v>
      </c>
      <c r="C23" s="242" t="s">
        <v>49</v>
      </c>
      <c r="D23" s="243">
        <v>300</v>
      </c>
      <c r="E23" s="240">
        <f t="shared" si="0"/>
        <v>390</v>
      </c>
    </row>
    <row r="24" spans="2:5" ht="12.75">
      <c r="B24" s="241">
        <v>518</v>
      </c>
      <c r="C24" s="242" t="s">
        <v>50</v>
      </c>
      <c r="D24" s="243">
        <v>400</v>
      </c>
      <c r="E24" s="240">
        <f t="shared" si="0"/>
        <v>520</v>
      </c>
    </row>
    <row r="25" spans="2:5" ht="12.75">
      <c r="B25" s="241">
        <v>518</v>
      </c>
      <c r="C25" s="242" t="s">
        <v>51</v>
      </c>
      <c r="D25" s="243">
        <v>600</v>
      </c>
      <c r="E25" s="240">
        <f t="shared" si="0"/>
        <v>780</v>
      </c>
    </row>
    <row r="26" spans="2:5" ht="12.75">
      <c r="B26" s="241">
        <v>551</v>
      </c>
      <c r="C26" s="242" t="s">
        <v>52</v>
      </c>
      <c r="D26" s="243">
        <v>3000</v>
      </c>
      <c r="E26" s="240">
        <f t="shared" si="0"/>
        <v>3900</v>
      </c>
    </row>
    <row r="27" spans="2:5" ht="13.5" thickBot="1">
      <c r="B27" s="244"/>
      <c r="C27" s="245" t="s">
        <v>53</v>
      </c>
      <c r="D27" s="246">
        <f>SUM(D12:D26)</f>
        <v>44300</v>
      </c>
      <c r="E27" s="247">
        <f>SUM(E12:E26)</f>
        <v>57590</v>
      </c>
    </row>
    <row r="28" ht="13.5" thickTop="1">
      <c r="D28" s="6" t="s">
        <v>54</v>
      </c>
    </row>
    <row r="29" ht="12.75" customHeight="1">
      <c r="A29" t="s">
        <v>159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12"/>
  <sheetViews>
    <sheetView workbookViewId="0" topLeftCell="A1">
      <selection activeCell="K136" sqref="K136"/>
    </sheetView>
  </sheetViews>
  <sheetFormatPr defaultColWidth="9.00390625" defaultRowHeight="12.75"/>
  <cols>
    <col min="1" max="1" width="6.00390625" style="0" customWidth="1"/>
  </cols>
  <sheetData>
    <row r="1" s="297" customFormat="1" ht="6" customHeight="1"/>
    <row r="2" s="297" customFormat="1" ht="6" customHeight="1"/>
    <row r="3" s="297" customFormat="1" ht="17.25" customHeight="1">
      <c r="B3" s="363" t="s">
        <v>324</v>
      </c>
    </row>
    <row r="4" s="297" customFormat="1" ht="18.75" customHeight="1">
      <c r="B4" s="298" t="s">
        <v>55</v>
      </c>
    </row>
    <row r="5" s="297" customFormat="1" ht="14.25">
      <c r="B5" s="298" t="s">
        <v>56</v>
      </c>
    </row>
    <row r="6" s="297" customFormat="1" ht="14.25">
      <c r="B6" s="298" t="s">
        <v>57</v>
      </c>
    </row>
    <row r="7" s="297" customFormat="1" ht="14.25">
      <c r="B7" s="298" t="s">
        <v>318</v>
      </c>
    </row>
    <row r="8" s="297" customFormat="1" ht="14.25">
      <c r="B8" s="298" t="s">
        <v>286</v>
      </c>
    </row>
    <row r="9" s="297" customFormat="1" ht="14.25">
      <c r="B9" s="298" t="s">
        <v>287</v>
      </c>
    </row>
    <row r="10" s="297" customFormat="1" ht="14.25">
      <c r="B10" s="298" t="s">
        <v>288</v>
      </c>
    </row>
    <row r="11" s="297" customFormat="1" ht="14.25">
      <c r="B11" s="298" t="s">
        <v>289</v>
      </c>
    </row>
    <row r="12" s="297" customFormat="1" ht="14.25">
      <c r="B12" s="298" t="s">
        <v>290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F23"/>
  <sheetViews>
    <sheetView showGridLines="0" workbookViewId="0" topLeftCell="A1">
      <selection activeCell="H48" sqref="H48"/>
    </sheetView>
  </sheetViews>
  <sheetFormatPr defaultColWidth="9.00390625" defaultRowHeight="12.75"/>
  <cols>
    <col min="1" max="1" width="6.25390625" style="0" customWidth="1"/>
    <col min="2" max="2" width="13.75390625" style="0" customWidth="1"/>
  </cols>
  <sheetData>
    <row r="1" ht="12" customHeight="1"/>
    <row r="2" ht="20.25">
      <c r="B2" s="251" t="s">
        <v>325</v>
      </c>
    </row>
    <row r="4" ht="12.75">
      <c r="B4" s="252" t="s">
        <v>123</v>
      </c>
    </row>
    <row r="6" spans="12:58" ht="12.75"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ht="6" customHeight="1"/>
    <row r="10" ht="13.5" thickBot="1"/>
    <row r="11" spans="2:11" ht="13.5" thickTop="1">
      <c r="B11" s="85" t="s">
        <v>93</v>
      </c>
      <c r="C11" s="84" t="s">
        <v>20</v>
      </c>
      <c r="D11" s="84" t="s">
        <v>21</v>
      </c>
      <c r="E11" s="84" t="s">
        <v>22</v>
      </c>
      <c r="F11" s="84" t="s">
        <v>23</v>
      </c>
      <c r="G11" s="84" t="s">
        <v>91</v>
      </c>
      <c r="H11" s="84" t="s">
        <v>92</v>
      </c>
      <c r="I11" s="86" t="s">
        <v>24</v>
      </c>
      <c r="J11" s="86" t="s">
        <v>32</v>
      </c>
      <c r="K11" s="83" t="s">
        <v>33</v>
      </c>
    </row>
    <row r="12" spans="2:11" ht="12.75">
      <c r="B12" s="59" t="s">
        <v>88</v>
      </c>
      <c r="C12" s="60">
        <v>254</v>
      </c>
      <c r="D12" s="60">
        <v>258</v>
      </c>
      <c r="E12" s="60">
        <v>306</v>
      </c>
      <c r="F12" s="60">
        <v>274</v>
      </c>
      <c r="G12" s="60">
        <v>209</v>
      </c>
      <c r="H12" s="64">
        <v>198</v>
      </c>
      <c r="I12" s="60">
        <f>SUM(C12:H12)</f>
        <v>1499</v>
      </c>
      <c r="J12" s="60">
        <f>MAX(C12:H12)</f>
        <v>306</v>
      </c>
      <c r="K12" s="61">
        <f>MIN(C12:H12)</f>
        <v>198</v>
      </c>
    </row>
    <row r="13" spans="2:11" ht="12.75">
      <c r="B13" s="55" t="s">
        <v>89</v>
      </c>
      <c r="C13" s="4">
        <v>502</v>
      </c>
      <c r="D13" s="4">
        <v>698</v>
      </c>
      <c r="E13" s="4">
        <v>589</v>
      </c>
      <c r="F13" s="4">
        <v>458</v>
      </c>
      <c r="G13" s="4">
        <v>450</v>
      </c>
      <c r="H13" s="65">
        <v>402</v>
      </c>
      <c r="I13" s="60">
        <f>SUM(C13:H13)</f>
        <v>3099</v>
      </c>
      <c r="J13" s="60">
        <f>MAX(C13:H13)</f>
        <v>698</v>
      </c>
      <c r="K13" s="61">
        <f>MIN(C13:H13)</f>
        <v>402</v>
      </c>
    </row>
    <row r="14" spans="2:11" ht="13.5" thickBot="1">
      <c r="B14" s="56" t="s">
        <v>90</v>
      </c>
      <c r="C14" s="57">
        <v>432</v>
      </c>
      <c r="D14" s="57">
        <v>489</v>
      </c>
      <c r="E14" s="57">
        <v>480</v>
      </c>
      <c r="F14" s="57">
        <v>480</v>
      </c>
      <c r="G14" s="57">
        <v>482</v>
      </c>
      <c r="H14" s="66">
        <v>400</v>
      </c>
      <c r="I14" s="57">
        <f>SUM(C14:H14)</f>
        <v>2763</v>
      </c>
      <c r="J14" s="57">
        <f>MAX(C14:H14)</f>
        <v>489</v>
      </c>
      <c r="K14" s="58">
        <f>MIN(C14:H14)</f>
        <v>400</v>
      </c>
    </row>
    <row r="15" ht="14.25" thickBot="1" thickTop="1"/>
    <row r="16" spans="2:8" ht="13.5" thickTop="1">
      <c r="B16" s="62" t="s">
        <v>24</v>
      </c>
      <c r="C16" s="63">
        <f aca="true" t="shared" si="0" ref="C16:H16">SUM(C12:C14)</f>
        <v>1188</v>
      </c>
      <c r="D16" s="63">
        <f t="shared" si="0"/>
        <v>1445</v>
      </c>
      <c r="E16" s="63">
        <f t="shared" si="0"/>
        <v>1375</v>
      </c>
      <c r="F16" s="63">
        <f t="shared" si="0"/>
        <v>1212</v>
      </c>
      <c r="G16" s="63">
        <f t="shared" si="0"/>
        <v>1141</v>
      </c>
      <c r="H16" s="63">
        <f t="shared" si="0"/>
        <v>1000</v>
      </c>
    </row>
    <row r="17" spans="2:8" ht="12.75">
      <c r="B17" s="55" t="s">
        <v>32</v>
      </c>
      <c r="C17" s="4">
        <f aca="true" t="shared" si="1" ref="C17:H17">MAX(C12:C14)</f>
        <v>502</v>
      </c>
      <c r="D17" s="4">
        <f t="shared" si="1"/>
        <v>698</v>
      </c>
      <c r="E17" s="4">
        <f t="shared" si="1"/>
        <v>589</v>
      </c>
      <c r="F17" s="4">
        <f t="shared" si="1"/>
        <v>480</v>
      </c>
      <c r="G17" s="4">
        <f t="shared" si="1"/>
        <v>482</v>
      </c>
      <c r="H17" s="4">
        <f t="shared" si="1"/>
        <v>402</v>
      </c>
    </row>
    <row r="18" spans="2:8" ht="12.75">
      <c r="B18" s="55" t="s">
        <v>33</v>
      </c>
      <c r="C18" s="4">
        <f aca="true" t="shared" si="2" ref="C18:H18">MIN(C12:C14)</f>
        <v>254</v>
      </c>
      <c r="D18" s="4">
        <f t="shared" si="2"/>
        <v>258</v>
      </c>
      <c r="E18" s="4">
        <f t="shared" si="2"/>
        <v>306</v>
      </c>
      <c r="F18" s="4">
        <f t="shared" si="2"/>
        <v>274</v>
      </c>
      <c r="G18" s="4">
        <f t="shared" si="2"/>
        <v>209</v>
      </c>
      <c r="H18" s="4">
        <f t="shared" si="2"/>
        <v>198</v>
      </c>
    </row>
    <row r="19" spans="2:8" ht="13.5" thickBot="1">
      <c r="B19" s="56" t="s">
        <v>25</v>
      </c>
      <c r="C19" s="57">
        <f aca="true" t="shared" si="3" ref="C19:H19">AVERAGE(C12:C14)</f>
        <v>396</v>
      </c>
      <c r="D19" s="67">
        <f t="shared" si="3"/>
        <v>481.6666666666667</v>
      </c>
      <c r="E19" s="67">
        <f t="shared" si="3"/>
        <v>458.3333333333333</v>
      </c>
      <c r="F19" s="67">
        <f t="shared" si="3"/>
        <v>404</v>
      </c>
      <c r="G19" s="67">
        <f t="shared" si="3"/>
        <v>380.3333333333333</v>
      </c>
      <c r="H19" s="67">
        <f t="shared" si="3"/>
        <v>333.3333333333333</v>
      </c>
    </row>
    <row r="20" ht="14.25" thickBot="1" thickTop="1"/>
    <row r="21" spans="2:5" ht="14.25" thickBot="1" thickTop="1">
      <c r="B21" s="90" t="s">
        <v>94</v>
      </c>
      <c r="C21" s="91"/>
      <c r="D21" s="92"/>
      <c r="E21" s="93">
        <f>SUM(C16:H16)</f>
        <v>7361</v>
      </c>
    </row>
    <row r="22" ht="13.5" thickTop="1"/>
    <row r="23" spans="2:4" ht="12.75">
      <c r="B23" s="89"/>
      <c r="C23" s="88"/>
      <c r="D23" s="1"/>
    </row>
  </sheetData>
  <printOptions/>
  <pageMargins left="0.75" right="0.75" top="1" bottom="1" header="0.4921259845" footer="0.4921259845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60"/>
  <sheetViews>
    <sheetView showGridLines="0" workbookViewId="0" topLeftCell="A1">
      <selection activeCell="N123" sqref="N123"/>
    </sheetView>
  </sheetViews>
  <sheetFormatPr defaultColWidth="12.625" defaultRowHeight="12.75"/>
  <cols>
    <col min="1" max="1" width="5.625" style="0" customWidth="1"/>
    <col min="2" max="2" width="4.875" style="101" customWidth="1"/>
    <col min="3" max="3" width="18.625" style="0" bestFit="1" customWidth="1"/>
    <col min="4" max="4" width="8.75390625" style="80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20.25">
      <c r="B2" s="364" t="s">
        <v>326</v>
      </c>
    </row>
    <row r="3" ht="20.25" customHeight="1">
      <c r="B3" s="270" t="s">
        <v>291</v>
      </c>
    </row>
    <row r="4" ht="15.75">
      <c r="B4" s="270" t="s">
        <v>84</v>
      </c>
    </row>
    <row r="5" ht="15.75">
      <c r="B5" s="270" t="s">
        <v>99</v>
      </c>
    </row>
    <row r="6" ht="15.75">
      <c r="B6" s="270" t="s">
        <v>124</v>
      </c>
    </row>
    <row r="7" ht="15.75">
      <c r="B7" s="270" t="s">
        <v>86</v>
      </c>
    </row>
    <row r="8" spans="2:4" s="107" customFormat="1" ht="13.5" thickBot="1">
      <c r="B8" s="299"/>
      <c r="D8" s="300"/>
    </row>
    <row r="10" spans="2:23" ht="30">
      <c r="B10" s="271" t="s">
        <v>68</v>
      </c>
      <c r="C10" s="32"/>
      <c r="D10" s="8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2:23" ht="12.75">
      <c r="B11" s="98"/>
      <c r="C11" s="32"/>
      <c r="D11" s="8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2:23" ht="13.5" thickBot="1">
      <c r="B12" s="98"/>
      <c r="C12" s="32"/>
      <c r="D12" s="8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2:23" ht="17.25" thickBot="1" thickTop="1">
      <c r="B13" s="272" t="s">
        <v>320</v>
      </c>
      <c r="C13" s="273" t="s">
        <v>69</v>
      </c>
      <c r="D13" s="274" t="s">
        <v>319</v>
      </c>
      <c r="E13" s="275" t="s">
        <v>70</v>
      </c>
      <c r="F13" s="275" t="s">
        <v>71</v>
      </c>
      <c r="G13" s="275" t="s">
        <v>72</v>
      </c>
      <c r="H13" s="275" t="s">
        <v>73</v>
      </c>
      <c r="I13" s="275" t="s">
        <v>74</v>
      </c>
      <c r="J13" s="276" t="s">
        <v>75</v>
      </c>
      <c r="K13" s="275" t="s">
        <v>76</v>
      </c>
      <c r="L13" s="275" t="s">
        <v>77</v>
      </c>
      <c r="M13" s="276" t="s">
        <v>78</v>
      </c>
      <c r="N13" s="348" t="s">
        <v>79</v>
      </c>
      <c r="O13" s="276" t="s">
        <v>80</v>
      </c>
      <c r="P13" s="275" t="s">
        <v>81</v>
      </c>
      <c r="Q13" s="275" t="s">
        <v>82</v>
      </c>
      <c r="R13" s="276" t="s">
        <v>125</v>
      </c>
      <c r="S13" s="33"/>
      <c r="T13" s="34"/>
      <c r="U13" s="34"/>
      <c r="V13" s="32"/>
      <c r="W13" s="32"/>
    </row>
    <row r="14" spans="2:23" ht="16.5" thickTop="1">
      <c r="B14" s="277">
        <v>1</v>
      </c>
      <c r="C14" s="278" t="s">
        <v>268</v>
      </c>
      <c r="D14" s="279"/>
      <c r="E14" s="280">
        <v>1</v>
      </c>
      <c r="F14" s="280">
        <v>2</v>
      </c>
      <c r="G14" s="281">
        <v>2</v>
      </c>
      <c r="H14" s="280">
        <v>2</v>
      </c>
      <c r="I14" s="280">
        <v>1</v>
      </c>
      <c r="J14" s="281">
        <v>1</v>
      </c>
      <c r="K14" s="280">
        <v>2</v>
      </c>
      <c r="L14" s="280">
        <v>2</v>
      </c>
      <c r="M14" s="281">
        <v>2</v>
      </c>
      <c r="N14" s="281">
        <v>1</v>
      </c>
      <c r="O14" s="281">
        <v>1</v>
      </c>
      <c r="P14" s="280">
        <v>1</v>
      </c>
      <c r="Q14" s="280">
        <f aca="true" t="shared" si="0" ref="Q14:Q42">COUNT(F14:P14)</f>
        <v>11</v>
      </c>
      <c r="R14" s="282"/>
      <c r="S14" s="35"/>
      <c r="T14" s="36"/>
      <c r="U14" s="36"/>
      <c r="V14" s="32"/>
      <c r="W14" s="32"/>
    </row>
    <row r="15" spans="2:23" ht="15.75">
      <c r="B15" s="283">
        <v>2</v>
      </c>
      <c r="C15" s="284" t="s">
        <v>126</v>
      </c>
      <c r="D15" s="285"/>
      <c r="E15" s="286">
        <v>1</v>
      </c>
      <c r="F15" s="286">
        <v>3</v>
      </c>
      <c r="G15" s="287">
        <v>4</v>
      </c>
      <c r="H15" s="286">
        <v>3</v>
      </c>
      <c r="I15" s="286">
        <v>4</v>
      </c>
      <c r="J15" s="287">
        <v>4</v>
      </c>
      <c r="K15" s="286">
        <v>3</v>
      </c>
      <c r="L15" s="286">
        <v>3</v>
      </c>
      <c r="M15" s="287">
        <v>4</v>
      </c>
      <c r="N15" s="287">
        <v>3</v>
      </c>
      <c r="O15" s="287">
        <v>3</v>
      </c>
      <c r="P15" s="286">
        <v>2</v>
      </c>
      <c r="Q15" s="286">
        <f t="shared" si="0"/>
        <v>11</v>
      </c>
      <c r="R15" s="288"/>
      <c r="S15" s="35"/>
      <c r="T15" s="36"/>
      <c r="U15" s="32"/>
      <c r="V15" s="32"/>
      <c r="W15" s="32"/>
    </row>
    <row r="16" spans="2:23" ht="15.75">
      <c r="B16" s="283">
        <v>3</v>
      </c>
      <c r="C16" s="284" t="s">
        <v>127</v>
      </c>
      <c r="D16" s="285"/>
      <c r="E16" s="286">
        <v>1</v>
      </c>
      <c r="F16" s="286">
        <v>3</v>
      </c>
      <c r="G16" s="287">
        <v>2</v>
      </c>
      <c r="H16" s="286">
        <v>1</v>
      </c>
      <c r="I16" s="286">
        <v>2</v>
      </c>
      <c r="J16" s="287">
        <v>2</v>
      </c>
      <c r="K16" s="286">
        <v>2</v>
      </c>
      <c r="L16" s="286">
        <v>3</v>
      </c>
      <c r="M16" s="287">
        <v>3</v>
      </c>
      <c r="N16" s="287">
        <v>2</v>
      </c>
      <c r="O16" s="287">
        <v>2</v>
      </c>
      <c r="P16" s="287">
        <v>1</v>
      </c>
      <c r="Q16" s="286">
        <f t="shared" si="0"/>
        <v>11</v>
      </c>
      <c r="R16" s="288"/>
      <c r="S16" s="35"/>
      <c r="T16" s="36"/>
      <c r="U16" s="36"/>
      <c r="V16" s="32"/>
      <c r="W16" s="32"/>
    </row>
    <row r="17" spans="2:23" ht="15.75">
      <c r="B17" s="283">
        <v>4</v>
      </c>
      <c r="C17" s="284" t="s">
        <v>128</v>
      </c>
      <c r="D17" s="285"/>
      <c r="E17" s="286">
        <v>1</v>
      </c>
      <c r="F17" s="286">
        <v>3</v>
      </c>
      <c r="G17" s="286">
        <v>3</v>
      </c>
      <c r="H17" s="287">
        <v>3</v>
      </c>
      <c r="I17" s="286">
        <v>2</v>
      </c>
      <c r="J17" s="287">
        <v>2</v>
      </c>
      <c r="K17" s="286">
        <v>3</v>
      </c>
      <c r="L17" s="286">
        <v>2</v>
      </c>
      <c r="M17" s="287">
        <v>2</v>
      </c>
      <c r="N17" s="287">
        <v>2</v>
      </c>
      <c r="O17" s="287">
        <v>3</v>
      </c>
      <c r="P17" s="286">
        <v>2</v>
      </c>
      <c r="Q17" s="286">
        <f t="shared" si="0"/>
        <v>11</v>
      </c>
      <c r="R17" s="288"/>
      <c r="S17" s="35"/>
      <c r="T17" s="36"/>
      <c r="U17" s="36"/>
      <c r="V17" s="32"/>
      <c r="W17" s="32"/>
    </row>
    <row r="18" spans="2:23" ht="15.75">
      <c r="B18" s="283">
        <v>5</v>
      </c>
      <c r="C18" s="284" t="s">
        <v>129</v>
      </c>
      <c r="D18" s="285"/>
      <c r="E18" s="286">
        <v>1</v>
      </c>
      <c r="F18" s="286">
        <v>3</v>
      </c>
      <c r="G18" s="287">
        <v>3</v>
      </c>
      <c r="H18" s="286">
        <v>3</v>
      </c>
      <c r="I18" s="286">
        <v>1</v>
      </c>
      <c r="J18" s="287">
        <v>2</v>
      </c>
      <c r="K18" s="286">
        <v>3</v>
      </c>
      <c r="L18" s="286">
        <v>3</v>
      </c>
      <c r="M18" s="287">
        <v>4</v>
      </c>
      <c r="N18" s="287">
        <v>3</v>
      </c>
      <c r="O18" s="287">
        <v>3</v>
      </c>
      <c r="P18" s="286">
        <v>2</v>
      </c>
      <c r="Q18" s="286">
        <f t="shared" si="0"/>
        <v>11</v>
      </c>
      <c r="R18" s="288"/>
      <c r="S18" s="35"/>
      <c r="T18" s="36"/>
      <c r="U18" s="32"/>
      <c r="V18" s="32"/>
      <c r="W18" s="32"/>
    </row>
    <row r="19" spans="2:23" ht="15.75">
      <c r="B19" s="283">
        <v>6</v>
      </c>
      <c r="C19" s="284" t="s">
        <v>130</v>
      </c>
      <c r="D19" s="285"/>
      <c r="E19" s="286">
        <v>1</v>
      </c>
      <c r="F19" s="286">
        <v>2</v>
      </c>
      <c r="G19" s="286">
        <v>1</v>
      </c>
      <c r="H19" s="287">
        <v>2</v>
      </c>
      <c r="I19" s="286">
        <v>1</v>
      </c>
      <c r="J19" s="287">
        <v>2</v>
      </c>
      <c r="K19" s="286">
        <v>1</v>
      </c>
      <c r="L19" s="286">
        <v>2</v>
      </c>
      <c r="M19" s="287">
        <v>1</v>
      </c>
      <c r="N19" s="287">
        <v>2</v>
      </c>
      <c r="O19" s="287">
        <v>1</v>
      </c>
      <c r="P19" s="286">
        <v>1</v>
      </c>
      <c r="Q19" s="286">
        <f t="shared" si="0"/>
        <v>11</v>
      </c>
      <c r="R19" s="288"/>
      <c r="S19" s="35"/>
      <c r="T19" s="36"/>
      <c r="U19" s="36"/>
      <c r="V19" s="32"/>
      <c r="W19" s="32"/>
    </row>
    <row r="20" spans="2:23" ht="15.75">
      <c r="B20" s="283">
        <v>7</v>
      </c>
      <c r="C20" s="284" t="s">
        <v>131</v>
      </c>
      <c r="D20" s="285"/>
      <c r="E20" s="286">
        <v>1</v>
      </c>
      <c r="F20" s="286">
        <v>3</v>
      </c>
      <c r="G20" s="286">
        <v>3</v>
      </c>
      <c r="H20" s="287">
        <v>3</v>
      </c>
      <c r="I20" s="286">
        <v>2</v>
      </c>
      <c r="J20" s="287">
        <v>2</v>
      </c>
      <c r="K20" s="286">
        <v>2</v>
      </c>
      <c r="L20" s="286">
        <v>3</v>
      </c>
      <c r="M20" s="287">
        <v>2</v>
      </c>
      <c r="N20" s="287">
        <v>2</v>
      </c>
      <c r="O20" s="287">
        <v>2</v>
      </c>
      <c r="P20" s="287">
        <v>2</v>
      </c>
      <c r="Q20" s="286">
        <f t="shared" si="0"/>
        <v>11</v>
      </c>
      <c r="R20" s="288"/>
      <c r="S20" s="35"/>
      <c r="T20" s="36"/>
      <c r="U20" s="36"/>
      <c r="V20" s="32"/>
      <c r="W20" s="32"/>
    </row>
    <row r="21" spans="2:23" ht="15.75">
      <c r="B21" s="283">
        <v>8</v>
      </c>
      <c r="C21" s="284" t="s">
        <v>132</v>
      </c>
      <c r="D21" s="285"/>
      <c r="E21" s="286">
        <v>1</v>
      </c>
      <c r="F21" s="286">
        <v>2</v>
      </c>
      <c r="G21" s="287">
        <v>1</v>
      </c>
      <c r="H21" s="286">
        <v>2</v>
      </c>
      <c r="I21" s="286">
        <v>1</v>
      </c>
      <c r="J21" s="287">
        <v>2</v>
      </c>
      <c r="K21" s="286">
        <v>1</v>
      </c>
      <c r="L21" s="286">
        <v>2</v>
      </c>
      <c r="M21" s="287">
        <v>1</v>
      </c>
      <c r="N21" s="287">
        <v>2</v>
      </c>
      <c r="O21" s="287">
        <v>1</v>
      </c>
      <c r="P21" s="286">
        <v>2</v>
      </c>
      <c r="Q21" s="286">
        <f t="shared" si="0"/>
        <v>11</v>
      </c>
      <c r="R21" s="288"/>
      <c r="S21" s="35"/>
      <c r="T21" s="36"/>
      <c r="U21" s="32"/>
      <c r="V21" s="32"/>
      <c r="W21" s="32"/>
    </row>
    <row r="22" spans="2:23" ht="15.75">
      <c r="B22" s="283">
        <v>9</v>
      </c>
      <c r="C22" s="284" t="s">
        <v>133</v>
      </c>
      <c r="D22" s="285"/>
      <c r="E22" s="286">
        <v>1</v>
      </c>
      <c r="F22" s="286">
        <v>4</v>
      </c>
      <c r="G22" s="287">
        <v>4</v>
      </c>
      <c r="H22" s="286">
        <v>2</v>
      </c>
      <c r="I22" s="286">
        <v>3</v>
      </c>
      <c r="J22" s="287">
        <v>2</v>
      </c>
      <c r="K22" s="286">
        <v>3</v>
      </c>
      <c r="L22" s="286">
        <v>4</v>
      </c>
      <c r="M22" s="287">
        <v>4</v>
      </c>
      <c r="N22" s="287">
        <v>3</v>
      </c>
      <c r="O22" s="287">
        <v>3</v>
      </c>
      <c r="P22" s="286">
        <v>2</v>
      </c>
      <c r="Q22" s="286">
        <f t="shared" si="0"/>
        <v>11</v>
      </c>
      <c r="R22" s="288"/>
      <c r="S22" s="35"/>
      <c r="T22" s="36"/>
      <c r="U22" s="36"/>
      <c r="V22" s="32"/>
      <c r="W22" s="32"/>
    </row>
    <row r="23" spans="2:23" ht="15.75">
      <c r="B23" s="283">
        <v>10</v>
      </c>
      <c r="C23" s="284" t="s">
        <v>134</v>
      </c>
      <c r="D23" s="285"/>
      <c r="E23" s="286">
        <v>1</v>
      </c>
      <c r="F23" s="286">
        <v>2</v>
      </c>
      <c r="G23" s="287">
        <v>3</v>
      </c>
      <c r="H23" s="286">
        <v>3</v>
      </c>
      <c r="I23" s="286">
        <v>2</v>
      </c>
      <c r="J23" s="287">
        <v>2</v>
      </c>
      <c r="K23" s="286">
        <v>2</v>
      </c>
      <c r="L23" s="286">
        <v>3</v>
      </c>
      <c r="M23" s="287">
        <v>3</v>
      </c>
      <c r="N23" s="287">
        <v>2</v>
      </c>
      <c r="O23" s="287">
        <v>2</v>
      </c>
      <c r="P23" s="286">
        <v>1</v>
      </c>
      <c r="Q23" s="286">
        <f t="shared" si="0"/>
        <v>11</v>
      </c>
      <c r="R23" s="288"/>
      <c r="S23" s="35"/>
      <c r="T23" s="36"/>
      <c r="U23" s="36"/>
      <c r="V23" s="32"/>
      <c r="W23" s="32"/>
    </row>
    <row r="24" spans="2:23" ht="15.75">
      <c r="B24" s="283">
        <v>11</v>
      </c>
      <c r="C24" s="284" t="s">
        <v>135</v>
      </c>
      <c r="D24" s="285"/>
      <c r="E24" s="286">
        <v>1</v>
      </c>
      <c r="F24" s="286">
        <v>2</v>
      </c>
      <c r="G24" s="286">
        <v>2</v>
      </c>
      <c r="H24" s="287">
        <v>2</v>
      </c>
      <c r="I24" s="286">
        <v>2</v>
      </c>
      <c r="J24" s="287">
        <v>2</v>
      </c>
      <c r="K24" s="286">
        <v>1</v>
      </c>
      <c r="L24" s="286">
        <v>2</v>
      </c>
      <c r="M24" s="287">
        <v>2</v>
      </c>
      <c r="N24" s="287">
        <v>1</v>
      </c>
      <c r="O24" s="287">
        <v>1</v>
      </c>
      <c r="P24" s="286">
        <v>2</v>
      </c>
      <c r="Q24" s="286">
        <f t="shared" si="0"/>
        <v>11</v>
      </c>
      <c r="R24" s="288"/>
      <c r="S24" s="35"/>
      <c r="T24" s="36"/>
      <c r="U24" s="32"/>
      <c r="V24" s="32"/>
      <c r="W24" s="32"/>
    </row>
    <row r="25" spans="2:23" ht="15.75">
      <c r="B25" s="283">
        <v>12</v>
      </c>
      <c r="C25" s="284" t="s">
        <v>136</v>
      </c>
      <c r="D25" s="285"/>
      <c r="E25" s="286">
        <v>1</v>
      </c>
      <c r="F25" s="286">
        <v>2</v>
      </c>
      <c r="G25" s="286">
        <v>2</v>
      </c>
      <c r="H25" s="287">
        <v>2</v>
      </c>
      <c r="I25" s="286">
        <v>1</v>
      </c>
      <c r="J25" s="287">
        <v>2</v>
      </c>
      <c r="K25" s="286">
        <v>2</v>
      </c>
      <c r="L25" s="286">
        <v>2</v>
      </c>
      <c r="M25" s="287">
        <v>2</v>
      </c>
      <c r="N25" s="287">
        <v>2</v>
      </c>
      <c r="O25" s="287">
        <v>1</v>
      </c>
      <c r="P25" s="286">
        <v>2</v>
      </c>
      <c r="Q25" s="286">
        <f t="shared" si="0"/>
        <v>11</v>
      </c>
      <c r="R25" s="288"/>
      <c r="S25" s="35"/>
      <c r="T25" s="36"/>
      <c r="U25" s="32"/>
      <c r="V25" s="32"/>
      <c r="W25" s="32"/>
    </row>
    <row r="26" spans="2:23" ht="15.75">
      <c r="B26" s="283">
        <v>13</v>
      </c>
      <c r="C26" s="284" t="s">
        <v>137</v>
      </c>
      <c r="D26" s="285"/>
      <c r="E26" s="286">
        <v>1</v>
      </c>
      <c r="F26" s="286">
        <v>2</v>
      </c>
      <c r="G26" s="287">
        <v>2</v>
      </c>
      <c r="H26" s="286">
        <v>2</v>
      </c>
      <c r="I26" s="286">
        <v>2</v>
      </c>
      <c r="J26" s="287">
        <v>2</v>
      </c>
      <c r="K26" s="286">
        <v>2</v>
      </c>
      <c r="L26" s="286">
        <v>2</v>
      </c>
      <c r="M26" s="287">
        <v>2</v>
      </c>
      <c r="N26" s="287">
        <v>2</v>
      </c>
      <c r="O26" s="287">
        <v>2</v>
      </c>
      <c r="P26" s="286">
        <v>1</v>
      </c>
      <c r="Q26" s="286">
        <f t="shared" si="0"/>
        <v>11</v>
      </c>
      <c r="R26" s="288"/>
      <c r="S26" s="35"/>
      <c r="T26" s="36"/>
      <c r="U26" s="32"/>
      <c r="V26" s="32"/>
      <c r="W26" s="32"/>
    </row>
    <row r="27" spans="2:23" ht="15.75">
      <c r="B27" s="283">
        <v>14</v>
      </c>
      <c r="C27" s="284" t="s">
        <v>138</v>
      </c>
      <c r="D27" s="285"/>
      <c r="E27" s="286">
        <v>1</v>
      </c>
      <c r="F27" s="286">
        <v>3</v>
      </c>
      <c r="G27" s="287">
        <v>2</v>
      </c>
      <c r="H27" s="286">
        <v>3</v>
      </c>
      <c r="I27" s="286">
        <v>3</v>
      </c>
      <c r="J27" s="287">
        <v>2</v>
      </c>
      <c r="K27" s="286">
        <v>2</v>
      </c>
      <c r="L27" s="286">
        <v>3</v>
      </c>
      <c r="M27" s="287">
        <v>3</v>
      </c>
      <c r="N27" s="287">
        <v>2</v>
      </c>
      <c r="O27" s="287">
        <v>2</v>
      </c>
      <c r="P27" s="286">
        <v>2</v>
      </c>
      <c r="Q27" s="286">
        <f t="shared" si="0"/>
        <v>11</v>
      </c>
      <c r="R27" s="288"/>
      <c r="S27" s="35"/>
      <c r="T27" s="36"/>
      <c r="U27" s="32"/>
      <c r="V27" s="32"/>
      <c r="W27" s="32"/>
    </row>
    <row r="28" spans="2:23" ht="15.75">
      <c r="B28" s="283">
        <v>15</v>
      </c>
      <c r="C28" s="284" t="s">
        <v>139</v>
      </c>
      <c r="D28" s="285"/>
      <c r="E28" s="286">
        <v>1</v>
      </c>
      <c r="F28" s="286">
        <v>2</v>
      </c>
      <c r="G28" s="286">
        <v>1</v>
      </c>
      <c r="H28" s="287">
        <v>2</v>
      </c>
      <c r="I28" s="286">
        <v>2</v>
      </c>
      <c r="J28" s="287">
        <v>2</v>
      </c>
      <c r="K28" s="286">
        <v>2</v>
      </c>
      <c r="L28" s="286">
        <v>2</v>
      </c>
      <c r="M28" s="287">
        <v>2</v>
      </c>
      <c r="N28" s="287">
        <v>1</v>
      </c>
      <c r="O28" s="287">
        <v>2</v>
      </c>
      <c r="P28" s="286">
        <v>1</v>
      </c>
      <c r="Q28" s="286">
        <f t="shared" si="0"/>
        <v>11</v>
      </c>
      <c r="R28" s="288"/>
      <c r="S28" s="35"/>
      <c r="T28" s="36"/>
      <c r="U28" s="32"/>
      <c r="V28" s="32"/>
      <c r="W28" s="32"/>
    </row>
    <row r="29" spans="2:23" ht="15.75">
      <c r="B29" s="283">
        <v>16</v>
      </c>
      <c r="C29" s="284" t="s">
        <v>140</v>
      </c>
      <c r="D29" s="285"/>
      <c r="E29" s="286">
        <v>1</v>
      </c>
      <c r="F29" s="286">
        <v>1</v>
      </c>
      <c r="G29" s="286">
        <v>1</v>
      </c>
      <c r="H29" s="287">
        <v>1</v>
      </c>
      <c r="I29" s="286">
        <v>1</v>
      </c>
      <c r="J29" s="287">
        <v>1</v>
      </c>
      <c r="K29" s="286">
        <v>1</v>
      </c>
      <c r="L29" s="286">
        <v>1</v>
      </c>
      <c r="M29" s="287">
        <v>1</v>
      </c>
      <c r="N29" s="287">
        <v>1</v>
      </c>
      <c r="O29" s="287">
        <v>1</v>
      </c>
      <c r="P29" s="286">
        <v>1</v>
      </c>
      <c r="Q29" s="286">
        <f t="shared" si="0"/>
        <v>11</v>
      </c>
      <c r="R29" s="288"/>
      <c r="S29" s="35"/>
      <c r="T29" s="36"/>
      <c r="U29" s="32"/>
      <c r="V29" s="32"/>
      <c r="W29" s="32"/>
    </row>
    <row r="30" spans="2:23" ht="15.75">
      <c r="B30" s="283">
        <v>17</v>
      </c>
      <c r="C30" s="284" t="s">
        <v>141</v>
      </c>
      <c r="D30" s="285"/>
      <c r="E30" s="286">
        <v>1</v>
      </c>
      <c r="F30" s="286">
        <v>1</v>
      </c>
      <c r="G30" s="287">
        <v>1</v>
      </c>
      <c r="H30" s="286">
        <v>1</v>
      </c>
      <c r="I30" s="286">
        <v>1</v>
      </c>
      <c r="J30" s="287">
        <v>1</v>
      </c>
      <c r="K30" s="286">
        <v>1</v>
      </c>
      <c r="L30" s="286">
        <v>1</v>
      </c>
      <c r="M30" s="287">
        <v>1</v>
      </c>
      <c r="N30" s="287">
        <v>1</v>
      </c>
      <c r="O30" s="287">
        <v>1</v>
      </c>
      <c r="P30" s="286">
        <v>1</v>
      </c>
      <c r="Q30" s="286">
        <f t="shared" si="0"/>
        <v>11</v>
      </c>
      <c r="R30" s="288"/>
      <c r="S30" s="35"/>
      <c r="T30" s="36"/>
      <c r="U30" s="32"/>
      <c r="V30" s="32"/>
      <c r="W30" s="32"/>
    </row>
    <row r="31" spans="2:23" ht="15.75">
      <c r="B31" s="283">
        <v>18</v>
      </c>
      <c r="C31" s="284" t="s">
        <v>142</v>
      </c>
      <c r="D31" s="285"/>
      <c r="E31" s="286">
        <v>1</v>
      </c>
      <c r="F31" s="286">
        <v>3</v>
      </c>
      <c r="G31" s="287">
        <v>3</v>
      </c>
      <c r="H31" s="286">
        <v>4</v>
      </c>
      <c r="I31" s="286">
        <v>2</v>
      </c>
      <c r="J31" s="287">
        <v>3</v>
      </c>
      <c r="K31" s="286">
        <v>3</v>
      </c>
      <c r="L31" s="286">
        <v>3</v>
      </c>
      <c r="M31" s="287">
        <v>3</v>
      </c>
      <c r="N31" s="287">
        <v>2</v>
      </c>
      <c r="O31" s="287">
        <v>2</v>
      </c>
      <c r="P31" s="286"/>
      <c r="Q31" s="286">
        <f t="shared" si="0"/>
        <v>10</v>
      </c>
      <c r="R31" s="288"/>
      <c r="S31" s="35"/>
      <c r="T31" s="36"/>
      <c r="U31" s="32"/>
      <c r="V31" s="32"/>
      <c r="W31" s="32"/>
    </row>
    <row r="32" spans="2:23" ht="15.75">
      <c r="B32" s="283">
        <v>19</v>
      </c>
      <c r="C32" s="284" t="s">
        <v>143</v>
      </c>
      <c r="D32" s="285"/>
      <c r="E32" s="286">
        <v>1</v>
      </c>
      <c r="F32" s="286">
        <v>1</v>
      </c>
      <c r="G32" s="286">
        <v>1</v>
      </c>
      <c r="H32" s="287">
        <v>1</v>
      </c>
      <c r="I32" s="286">
        <v>1</v>
      </c>
      <c r="J32" s="287">
        <v>1</v>
      </c>
      <c r="K32" s="286">
        <v>1</v>
      </c>
      <c r="L32" s="286">
        <v>1</v>
      </c>
      <c r="M32" s="287">
        <v>1</v>
      </c>
      <c r="N32" s="287">
        <v>1</v>
      </c>
      <c r="O32" s="287">
        <v>1</v>
      </c>
      <c r="P32" s="286">
        <v>1</v>
      </c>
      <c r="Q32" s="286">
        <f t="shared" si="0"/>
        <v>11</v>
      </c>
      <c r="R32" s="288"/>
      <c r="S32" s="35"/>
      <c r="T32" s="36"/>
      <c r="U32" s="32"/>
      <c r="V32" s="32"/>
      <c r="W32" s="32"/>
    </row>
    <row r="33" spans="2:23" ht="15.75">
      <c r="B33" s="283">
        <v>20</v>
      </c>
      <c r="C33" s="284" t="s">
        <v>144</v>
      </c>
      <c r="D33" s="285"/>
      <c r="E33" s="286">
        <v>1</v>
      </c>
      <c r="F33" s="286">
        <v>3</v>
      </c>
      <c r="G33" s="287">
        <v>3</v>
      </c>
      <c r="H33" s="286">
        <v>4</v>
      </c>
      <c r="I33" s="286">
        <v>2</v>
      </c>
      <c r="J33" s="287">
        <v>4</v>
      </c>
      <c r="K33" s="286">
        <v>3</v>
      </c>
      <c r="L33" s="286">
        <v>3</v>
      </c>
      <c r="M33" s="287">
        <v>3</v>
      </c>
      <c r="N33" s="287">
        <v>2</v>
      </c>
      <c r="O33" s="287">
        <v>2</v>
      </c>
      <c r="P33" s="286">
        <v>2</v>
      </c>
      <c r="Q33" s="286">
        <f t="shared" si="0"/>
        <v>11</v>
      </c>
      <c r="R33" s="288"/>
      <c r="S33" s="35"/>
      <c r="T33" s="36"/>
      <c r="U33" s="32"/>
      <c r="V33" s="32"/>
      <c r="W33" s="32"/>
    </row>
    <row r="34" spans="2:23" ht="15.75">
      <c r="B34" s="283">
        <v>21</v>
      </c>
      <c r="C34" s="284" t="s">
        <v>145</v>
      </c>
      <c r="D34" s="285"/>
      <c r="E34" s="286">
        <v>1</v>
      </c>
      <c r="F34" s="286">
        <v>1</v>
      </c>
      <c r="G34" s="287">
        <v>1</v>
      </c>
      <c r="H34" s="286">
        <v>1</v>
      </c>
      <c r="I34" s="286">
        <v>1</v>
      </c>
      <c r="J34" s="287">
        <v>1</v>
      </c>
      <c r="K34" s="286">
        <v>1</v>
      </c>
      <c r="L34" s="286">
        <v>1</v>
      </c>
      <c r="M34" s="287">
        <v>1</v>
      </c>
      <c r="N34" s="287">
        <v>1</v>
      </c>
      <c r="O34" s="287">
        <v>1</v>
      </c>
      <c r="P34" s="286">
        <v>1</v>
      </c>
      <c r="Q34" s="286">
        <f t="shared" si="0"/>
        <v>11</v>
      </c>
      <c r="R34" s="288"/>
      <c r="S34" s="35"/>
      <c r="T34" s="36"/>
      <c r="U34" s="32"/>
      <c r="V34" s="32"/>
      <c r="W34" s="32"/>
    </row>
    <row r="35" spans="2:23" ht="15.75">
      <c r="B35" s="283">
        <v>22</v>
      </c>
      <c r="C35" s="284" t="s">
        <v>146</v>
      </c>
      <c r="D35" s="285"/>
      <c r="E35" s="286">
        <v>1</v>
      </c>
      <c r="F35" s="286">
        <v>1</v>
      </c>
      <c r="G35" s="286">
        <v>1</v>
      </c>
      <c r="H35" s="287">
        <v>1</v>
      </c>
      <c r="I35" s="286">
        <v>1</v>
      </c>
      <c r="J35" s="287">
        <v>1</v>
      </c>
      <c r="K35" s="286">
        <v>1</v>
      </c>
      <c r="L35" s="286">
        <v>1</v>
      </c>
      <c r="M35" s="287">
        <v>1</v>
      </c>
      <c r="N35" s="287">
        <v>1</v>
      </c>
      <c r="O35" s="287">
        <v>1</v>
      </c>
      <c r="P35" s="286">
        <v>1</v>
      </c>
      <c r="Q35" s="286">
        <f t="shared" si="0"/>
        <v>11</v>
      </c>
      <c r="R35" s="288"/>
      <c r="S35" s="35"/>
      <c r="T35" s="36"/>
      <c r="U35" s="32"/>
      <c r="V35" s="32"/>
      <c r="W35" s="32"/>
    </row>
    <row r="36" spans="2:23" ht="15.75">
      <c r="B36" s="283">
        <v>23</v>
      </c>
      <c r="C36" s="284" t="s">
        <v>147</v>
      </c>
      <c r="D36" s="285"/>
      <c r="E36" s="286">
        <v>1</v>
      </c>
      <c r="F36" s="286">
        <v>2</v>
      </c>
      <c r="G36" s="286">
        <v>1</v>
      </c>
      <c r="H36" s="287">
        <v>1</v>
      </c>
      <c r="I36" s="286">
        <v>1</v>
      </c>
      <c r="J36" s="287">
        <v>2</v>
      </c>
      <c r="K36" s="286">
        <v>1</v>
      </c>
      <c r="L36" s="286">
        <v>1</v>
      </c>
      <c r="M36" s="287">
        <v>2</v>
      </c>
      <c r="N36" s="287">
        <v>1</v>
      </c>
      <c r="O36" s="287">
        <v>1</v>
      </c>
      <c r="P36" s="286">
        <v>2</v>
      </c>
      <c r="Q36" s="286">
        <f t="shared" si="0"/>
        <v>11</v>
      </c>
      <c r="R36" s="288"/>
      <c r="S36" s="35"/>
      <c r="T36" s="36"/>
      <c r="U36" s="32"/>
      <c r="V36" s="32"/>
      <c r="W36" s="32"/>
    </row>
    <row r="37" spans="2:23" ht="15.75">
      <c r="B37" s="283">
        <v>24</v>
      </c>
      <c r="C37" s="284" t="s">
        <v>148</v>
      </c>
      <c r="D37" s="285"/>
      <c r="E37" s="286">
        <v>1</v>
      </c>
      <c r="F37" s="286">
        <v>3</v>
      </c>
      <c r="G37" s="286">
        <v>3</v>
      </c>
      <c r="H37" s="287">
        <v>4</v>
      </c>
      <c r="I37" s="286">
        <v>3</v>
      </c>
      <c r="J37" s="287">
        <v>2</v>
      </c>
      <c r="K37" s="286">
        <v>3</v>
      </c>
      <c r="L37" s="286">
        <v>3</v>
      </c>
      <c r="M37" s="287">
        <v>3</v>
      </c>
      <c r="N37" s="287">
        <v>1</v>
      </c>
      <c r="O37" s="287">
        <v>2</v>
      </c>
      <c r="P37" s="286">
        <v>1</v>
      </c>
      <c r="Q37" s="286">
        <f t="shared" si="0"/>
        <v>11</v>
      </c>
      <c r="R37" s="288"/>
      <c r="S37" s="35"/>
      <c r="T37" s="36"/>
      <c r="U37" s="32"/>
      <c r="V37" s="32"/>
      <c r="W37" s="32"/>
    </row>
    <row r="38" spans="2:23" ht="15.75">
      <c r="B38" s="283">
        <v>25</v>
      </c>
      <c r="C38" s="284" t="s">
        <v>149</v>
      </c>
      <c r="D38" s="285"/>
      <c r="E38" s="286">
        <v>1</v>
      </c>
      <c r="F38" s="286">
        <v>4</v>
      </c>
      <c r="G38" s="286">
        <v>3</v>
      </c>
      <c r="H38" s="287">
        <v>4</v>
      </c>
      <c r="I38" s="286">
        <v>3</v>
      </c>
      <c r="J38" s="287">
        <v>3</v>
      </c>
      <c r="K38" s="286">
        <v>4</v>
      </c>
      <c r="L38" s="286">
        <v>4</v>
      </c>
      <c r="M38" s="287">
        <v>3</v>
      </c>
      <c r="N38" s="287">
        <v>2</v>
      </c>
      <c r="O38" s="287">
        <v>2</v>
      </c>
      <c r="P38" s="286">
        <v>2</v>
      </c>
      <c r="Q38" s="286">
        <f t="shared" si="0"/>
        <v>11</v>
      </c>
      <c r="R38" s="288"/>
      <c r="S38" s="35"/>
      <c r="T38" s="36"/>
      <c r="U38" s="32"/>
      <c r="V38" s="32"/>
      <c r="W38" s="32"/>
    </row>
    <row r="39" spans="2:23" ht="15.75">
      <c r="B39" s="283">
        <v>26</v>
      </c>
      <c r="C39" s="284" t="s">
        <v>150</v>
      </c>
      <c r="D39" s="285"/>
      <c r="E39" s="286">
        <v>1</v>
      </c>
      <c r="F39" s="286">
        <v>2</v>
      </c>
      <c r="G39" s="286">
        <v>1</v>
      </c>
      <c r="H39" s="287">
        <v>1</v>
      </c>
      <c r="I39" s="286">
        <v>1</v>
      </c>
      <c r="J39" s="287">
        <v>2</v>
      </c>
      <c r="K39" s="286">
        <v>2</v>
      </c>
      <c r="L39" s="286">
        <v>2</v>
      </c>
      <c r="M39" s="287">
        <v>2</v>
      </c>
      <c r="N39" s="286">
        <v>2</v>
      </c>
      <c r="O39" s="287">
        <v>1</v>
      </c>
      <c r="P39" s="286">
        <v>1</v>
      </c>
      <c r="Q39" s="286">
        <f t="shared" si="0"/>
        <v>11</v>
      </c>
      <c r="R39" s="288"/>
      <c r="S39" s="35"/>
      <c r="T39" s="36"/>
      <c r="U39" s="32"/>
      <c r="V39" s="32"/>
      <c r="W39" s="32"/>
    </row>
    <row r="40" spans="2:23" ht="15.75">
      <c r="B40" s="283">
        <v>27</v>
      </c>
      <c r="C40" s="284" t="s">
        <v>151</v>
      </c>
      <c r="D40" s="285"/>
      <c r="E40" s="286">
        <v>1</v>
      </c>
      <c r="F40" s="286">
        <v>2</v>
      </c>
      <c r="G40" s="287">
        <v>2</v>
      </c>
      <c r="H40" s="286">
        <v>3</v>
      </c>
      <c r="I40" s="286">
        <v>2</v>
      </c>
      <c r="J40" s="287">
        <v>2</v>
      </c>
      <c r="K40" s="286">
        <v>3</v>
      </c>
      <c r="L40" s="286">
        <v>3</v>
      </c>
      <c r="M40" s="287">
        <v>2</v>
      </c>
      <c r="N40" s="286">
        <v>2</v>
      </c>
      <c r="O40" s="287">
        <v>1</v>
      </c>
      <c r="P40" s="286">
        <v>2</v>
      </c>
      <c r="Q40" s="286">
        <f t="shared" si="0"/>
        <v>11</v>
      </c>
      <c r="R40" s="288"/>
      <c r="S40" s="35"/>
      <c r="T40" s="36"/>
      <c r="U40" s="32"/>
      <c r="V40" s="32"/>
      <c r="W40" s="32"/>
    </row>
    <row r="41" spans="2:23" ht="15.75">
      <c r="B41" s="283">
        <v>28</v>
      </c>
      <c r="C41" s="284" t="s">
        <v>152</v>
      </c>
      <c r="D41" s="285"/>
      <c r="E41" s="286">
        <v>1</v>
      </c>
      <c r="F41" s="286">
        <v>2</v>
      </c>
      <c r="G41" s="287">
        <v>2</v>
      </c>
      <c r="H41" s="286">
        <v>2</v>
      </c>
      <c r="I41" s="286">
        <v>1</v>
      </c>
      <c r="J41" s="287">
        <v>1</v>
      </c>
      <c r="K41" s="286">
        <v>3</v>
      </c>
      <c r="L41" s="286">
        <v>3</v>
      </c>
      <c r="M41" s="287">
        <v>2</v>
      </c>
      <c r="N41" s="286">
        <v>1</v>
      </c>
      <c r="O41" s="287">
        <v>2</v>
      </c>
      <c r="P41" s="286">
        <v>1</v>
      </c>
      <c r="Q41" s="286">
        <f t="shared" si="0"/>
        <v>11</v>
      </c>
      <c r="R41" s="288"/>
      <c r="S41" s="35"/>
      <c r="T41" s="36"/>
      <c r="U41" s="32"/>
      <c r="V41" s="32"/>
      <c r="W41" s="32"/>
    </row>
    <row r="42" spans="2:23" ht="15.75">
      <c r="B42" s="283">
        <v>29</v>
      </c>
      <c r="C42" s="284" t="s">
        <v>153</v>
      </c>
      <c r="D42" s="285"/>
      <c r="E42" s="286">
        <v>1</v>
      </c>
      <c r="F42" s="286">
        <v>2</v>
      </c>
      <c r="G42" s="286">
        <v>2</v>
      </c>
      <c r="H42" s="287">
        <v>3</v>
      </c>
      <c r="I42" s="286">
        <v>1</v>
      </c>
      <c r="J42" s="287">
        <v>2</v>
      </c>
      <c r="K42" s="286">
        <v>2</v>
      </c>
      <c r="L42" s="286">
        <v>3</v>
      </c>
      <c r="M42" s="287">
        <v>1</v>
      </c>
      <c r="N42" s="286">
        <v>1</v>
      </c>
      <c r="O42" s="287">
        <v>3</v>
      </c>
      <c r="P42" s="286">
        <v>2</v>
      </c>
      <c r="Q42" s="286">
        <f t="shared" si="0"/>
        <v>11</v>
      </c>
      <c r="R42" s="288"/>
      <c r="S42" s="35"/>
      <c r="T42" s="36"/>
      <c r="U42" s="32"/>
      <c r="V42" s="32"/>
      <c r="W42" s="32"/>
    </row>
    <row r="43" spans="2:23" ht="15.75">
      <c r="B43" s="289"/>
      <c r="C43" s="290"/>
      <c r="D43" s="291"/>
      <c r="E43" s="292"/>
      <c r="F43" s="292"/>
      <c r="G43" s="292"/>
      <c r="H43" s="292"/>
      <c r="I43" s="292"/>
      <c r="J43" s="292"/>
      <c r="K43" s="292"/>
      <c r="L43" s="292"/>
      <c r="M43" s="292"/>
      <c r="N43" s="287"/>
      <c r="O43" s="287"/>
      <c r="P43" s="292"/>
      <c r="Q43" s="287"/>
      <c r="R43" s="287"/>
      <c r="S43" s="37"/>
      <c r="T43" s="32"/>
      <c r="U43" s="32"/>
      <c r="V43" s="32"/>
      <c r="W43" s="32"/>
    </row>
    <row r="44" spans="2:23" ht="16.5" thickBot="1">
      <c r="B44" s="289"/>
      <c r="C44" s="293" t="s">
        <v>83</v>
      </c>
      <c r="D44" s="291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87"/>
      <c r="R44" s="287"/>
      <c r="S44" s="37"/>
      <c r="T44" s="32"/>
      <c r="U44" s="32"/>
      <c r="V44" s="32"/>
      <c r="W44" s="32"/>
    </row>
    <row r="45" spans="2:23" ht="16.5" thickTop="1">
      <c r="B45" s="99"/>
      <c r="C45" s="38"/>
      <c r="D45" s="82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2"/>
      <c r="T45" s="32"/>
      <c r="U45" s="32"/>
      <c r="V45" s="32"/>
      <c r="W45" s="32"/>
    </row>
    <row r="48" ht="12.75">
      <c r="B48" s="100"/>
    </row>
    <row r="49" ht="12.75">
      <c r="B49" s="100"/>
    </row>
    <row r="50" ht="12.75">
      <c r="B50" s="100"/>
    </row>
    <row r="51" ht="12.75">
      <c r="B51" s="100"/>
    </row>
    <row r="53" ht="12.75">
      <c r="C53" s="39"/>
    </row>
    <row r="54" ht="12.75">
      <c r="C54" s="36"/>
    </row>
    <row r="55" ht="12.75">
      <c r="C55" s="39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</sheetData>
  <printOptions headings="1"/>
  <pageMargins left="0.75" right="0.75" top="1" bottom="1" header="0.4921259845" footer="0.4921259845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W60"/>
  <sheetViews>
    <sheetView showGridLines="0" workbookViewId="0" topLeftCell="A1">
      <selection activeCell="N70" sqref="N70"/>
    </sheetView>
  </sheetViews>
  <sheetFormatPr defaultColWidth="12.625" defaultRowHeight="12.75"/>
  <cols>
    <col min="1" max="1" width="5.75390625" style="0" customWidth="1"/>
    <col min="2" max="2" width="4.875" style="101" customWidth="1"/>
    <col min="3" max="3" width="18.625" style="0" bestFit="1" customWidth="1"/>
    <col min="4" max="4" width="8.75390625" style="80" customWidth="1"/>
    <col min="5" max="16" width="4.75390625" style="0" customWidth="1"/>
    <col min="17" max="17" width="7.375" style="0" hidden="1" customWidth="1"/>
    <col min="18" max="18" width="7.375" style="0" customWidth="1"/>
    <col min="19" max="19" width="11.25390625" style="0" customWidth="1"/>
  </cols>
  <sheetData>
    <row r="2" ht="12.75">
      <c r="B2" s="97"/>
    </row>
    <row r="3" ht="23.25" customHeight="1">
      <c r="B3" s="253" t="s">
        <v>327</v>
      </c>
    </row>
    <row r="4" ht="12.75" hidden="1">
      <c r="B4" s="102"/>
    </row>
    <row r="5" ht="12.75">
      <c r="B5" s="102"/>
    </row>
    <row r="6" ht="12.75">
      <c r="B6" s="102"/>
    </row>
    <row r="7" ht="12.75">
      <c r="B7" s="102"/>
    </row>
    <row r="8" ht="12.75">
      <c r="B8" s="103"/>
    </row>
    <row r="9" ht="12.75">
      <c r="B9" s="103"/>
    </row>
    <row r="10" spans="2:23" ht="30">
      <c r="B10" s="271" t="s">
        <v>68</v>
      </c>
      <c r="C10" s="32"/>
      <c r="D10" s="8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2:23" ht="12.75">
      <c r="B11" s="98"/>
      <c r="C11" s="32"/>
      <c r="D11" s="8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2:23" ht="13.5" thickBot="1">
      <c r="B12" s="98"/>
      <c r="C12" s="32"/>
      <c r="D12" s="8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2:23" ht="17.25" thickBot="1" thickTop="1">
      <c r="B13" s="272" t="s">
        <v>320</v>
      </c>
      <c r="C13" s="273" t="s">
        <v>69</v>
      </c>
      <c r="D13" s="274" t="s">
        <v>319</v>
      </c>
      <c r="E13" s="275" t="s">
        <v>70</v>
      </c>
      <c r="F13" s="275" t="s">
        <v>71</v>
      </c>
      <c r="G13" s="275" t="s">
        <v>72</v>
      </c>
      <c r="H13" s="275" t="s">
        <v>73</v>
      </c>
      <c r="I13" s="275" t="s">
        <v>74</v>
      </c>
      <c r="J13" s="276" t="s">
        <v>75</v>
      </c>
      <c r="K13" s="275" t="s">
        <v>76</v>
      </c>
      <c r="L13" s="275" t="s">
        <v>77</v>
      </c>
      <c r="M13" s="276" t="s">
        <v>78</v>
      </c>
      <c r="N13" s="348" t="s">
        <v>79</v>
      </c>
      <c r="O13" s="276" t="s">
        <v>80</v>
      </c>
      <c r="P13" s="275" t="s">
        <v>81</v>
      </c>
      <c r="Q13" s="275" t="s">
        <v>82</v>
      </c>
      <c r="R13" s="276" t="s">
        <v>125</v>
      </c>
      <c r="S13" s="33"/>
      <c r="T13" s="34"/>
      <c r="U13" s="34"/>
      <c r="V13" s="32"/>
      <c r="W13" s="32"/>
    </row>
    <row r="14" spans="2:23" ht="16.5" thickTop="1">
      <c r="B14" s="277">
        <v>1</v>
      </c>
      <c r="C14" s="278" t="s">
        <v>268</v>
      </c>
      <c r="D14" s="279">
        <f>AVERAGE(F14:P14)</f>
        <v>1.5454545454545454</v>
      </c>
      <c r="E14" s="280">
        <v>1</v>
      </c>
      <c r="F14" s="280">
        <v>2</v>
      </c>
      <c r="G14" s="281">
        <v>2</v>
      </c>
      <c r="H14" s="280">
        <v>2</v>
      </c>
      <c r="I14" s="280">
        <v>1</v>
      </c>
      <c r="J14" s="281">
        <v>1</v>
      </c>
      <c r="K14" s="280">
        <v>2</v>
      </c>
      <c r="L14" s="280">
        <v>2</v>
      </c>
      <c r="M14" s="281">
        <v>2</v>
      </c>
      <c r="N14" s="281">
        <v>1</v>
      </c>
      <c r="O14" s="281">
        <v>1</v>
      </c>
      <c r="P14" s="280">
        <v>1</v>
      </c>
      <c r="Q14" s="280">
        <f aca="true" t="shared" si="0" ref="Q14:Q42">COUNT(F14:P14)</f>
        <v>11</v>
      </c>
      <c r="R14" s="282">
        <f>SUM(F14:P14)</f>
        <v>17</v>
      </c>
      <c r="S14" s="35"/>
      <c r="T14" s="36"/>
      <c r="U14" s="36"/>
      <c r="V14" s="32"/>
      <c r="W14" s="32"/>
    </row>
    <row r="15" spans="2:23" ht="15.75">
      <c r="B15" s="283">
        <v>2</v>
      </c>
      <c r="C15" s="284" t="s">
        <v>126</v>
      </c>
      <c r="D15" s="285">
        <f aca="true" t="shared" si="1" ref="D15:D42">AVERAGE(F15:P15)</f>
        <v>3.272727272727273</v>
      </c>
      <c r="E15" s="286">
        <v>1</v>
      </c>
      <c r="F15" s="286">
        <v>3</v>
      </c>
      <c r="G15" s="287">
        <v>4</v>
      </c>
      <c r="H15" s="286">
        <v>3</v>
      </c>
      <c r="I15" s="286">
        <v>4</v>
      </c>
      <c r="J15" s="287">
        <v>4</v>
      </c>
      <c r="K15" s="286">
        <v>3</v>
      </c>
      <c r="L15" s="286">
        <v>3</v>
      </c>
      <c r="M15" s="287">
        <v>4</v>
      </c>
      <c r="N15" s="287">
        <v>3</v>
      </c>
      <c r="O15" s="287">
        <v>3</v>
      </c>
      <c r="P15" s="286">
        <v>2</v>
      </c>
      <c r="Q15" s="286">
        <f t="shared" si="0"/>
        <v>11</v>
      </c>
      <c r="R15" s="288">
        <f aca="true" t="shared" si="2" ref="R15:R42">SUM(F15:P15)</f>
        <v>36</v>
      </c>
      <c r="S15" s="35"/>
      <c r="T15" s="36"/>
      <c r="U15" s="32"/>
      <c r="V15" s="32"/>
      <c r="W15" s="32"/>
    </row>
    <row r="16" spans="2:23" ht="15.75">
      <c r="B16" s="283">
        <v>3</v>
      </c>
      <c r="C16" s="284" t="s">
        <v>127</v>
      </c>
      <c r="D16" s="285">
        <f t="shared" si="1"/>
        <v>2.090909090909091</v>
      </c>
      <c r="E16" s="286">
        <v>1</v>
      </c>
      <c r="F16" s="286">
        <v>3</v>
      </c>
      <c r="G16" s="287">
        <v>2</v>
      </c>
      <c r="H16" s="286">
        <v>1</v>
      </c>
      <c r="I16" s="286">
        <v>2</v>
      </c>
      <c r="J16" s="287">
        <v>2</v>
      </c>
      <c r="K16" s="286">
        <v>2</v>
      </c>
      <c r="L16" s="286">
        <v>3</v>
      </c>
      <c r="M16" s="287">
        <v>3</v>
      </c>
      <c r="N16" s="287">
        <v>2</v>
      </c>
      <c r="O16" s="287">
        <v>2</v>
      </c>
      <c r="P16" s="287">
        <v>1</v>
      </c>
      <c r="Q16" s="286">
        <f t="shared" si="0"/>
        <v>11</v>
      </c>
      <c r="R16" s="288">
        <f t="shared" si="2"/>
        <v>23</v>
      </c>
      <c r="S16" s="35"/>
      <c r="T16" s="36"/>
      <c r="U16" s="36"/>
      <c r="V16" s="32"/>
      <c r="W16" s="32"/>
    </row>
    <row r="17" spans="2:23" ht="15.75">
      <c r="B17" s="283">
        <v>4</v>
      </c>
      <c r="C17" s="284" t="s">
        <v>128</v>
      </c>
      <c r="D17" s="285">
        <f t="shared" si="1"/>
        <v>2.4545454545454546</v>
      </c>
      <c r="E17" s="286">
        <v>1</v>
      </c>
      <c r="F17" s="286">
        <v>3</v>
      </c>
      <c r="G17" s="286">
        <v>3</v>
      </c>
      <c r="H17" s="287">
        <v>3</v>
      </c>
      <c r="I17" s="286">
        <v>2</v>
      </c>
      <c r="J17" s="287">
        <v>2</v>
      </c>
      <c r="K17" s="286">
        <v>3</v>
      </c>
      <c r="L17" s="286">
        <v>2</v>
      </c>
      <c r="M17" s="287">
        <v>2</v>
      </c>
      <c r="N17" s="287">
        <v>2</v>
      </c>
      <c r="O17" s="287">
        <v>3</v>
      </c>
      <c r="P17" s="286">
        <v>2</v>
      </c>
      <c r="Q17" s="286">
        <f t="shared" si="0"/>
        <v>11</v>
      </c>
      <c r="R17" s="288">
        <f t="shared" si="2"/>
        <v>27</v>
      </c>
      <c r="S17" s="35"/>
      <c r="T17" s="36"/>
      <c r="U17" s="36"/>
      <c r="V17" s="32"/>
      <c r="W17" s="32"/>
    </row>
    <row r="18" spans="2:23" ht="15.75">
      <c r="B18" s="283">
        <v>5</v>
      </c>
      <c r="C18" s="284" t="s">
        <v>129</v>
      </c>
      <c r="D18" s="285">
        <f t="shared" si="1"/>
        <v>2.727272727272727</v>
      </c>
      <c r="E18" s="286">
        <v>1</v>
      </c>
      <c r="F18" s="286">
        <v>3</v>
      </c>
      <c r="G18" s="287">
        <v>3</v>
      </c>
      <c r="H18" s="286">
        <v>3</v>
      </c>
      <c r="I18" s="286">
        <v>1</v>
      </c>
      <c r="J18" s="287">
        <v>2</v>
      </c>
      <c r="K18" s="286">
        <v>3</v>
      </c>
      <c r="L18" s="286">
        <v>3</v>
      </c>
      <c r="M18" s="287">
        <v>4</v>
      </c>
      <c r="N18" s="287">
        <v>3</v>
      </c>
      <c r="O18" s="287">
        <v>3</v>
      </c>
      <c r="P18" s="286">
        <v>2</v>
      </c>
      <c r="Q18" s="286">
        <f t="shared" si="0"/>
        <v>11</v>
      </c>
      <c r="R18" s="288">
        <f t="shared" si="2"/>
        <v>30</v>
      </c>
      <c r="S18" s="35"/>
      <c r="T18" s="36"/>
      <c r="U18" s="32"/>
      <c r="V18" s="32"/>
      <c r="W18" s="32"/>
    </row>
    <row r="19" spans="2:23" ht="15.75">
      <c r="B19" s="283">
        <v>6</v>
      </c>
      <c r="C19" s="284" t="s">
        <v>130</v>
      </c>
      <c r="D19" s="285">
        <f t="shared" si="1"/>
        <v>1.4545454545454546</v>
      </c>
      <c r="E19" s="286">
        <v>1</v>
      </c>
      <c r="F19" s="286">
        <v>2</v>
      </c>
      <c r="G19" s="286">
        <v>1</v>
      </c>
      <c r="H19" s="287">
        <v>2</v>
      </c>
      <c r="I19" s="286">
        <v>1</v>
      </c>
      <c r="J19" s="287">
        <v>2</v>
      </c>
      <c r="K19" s="286">
        <v>1</v>
      </c>
      <c r="L19" s="286">
        <v>2</v>
      </c>
      <c r="M19" s="287">
        <v>1</v>
      </c>
      <c r="N19" s="287">
        <v>2</v>
      </c>
      <c r="O19" s="287">
        <v>1</v>
      </c>
      <c r="P19" s="286">
        <v>1</v>
      </c>
      <c r="Q19" s="286">
        <f t="shared" si="0"/>
        <v>11</v>
      </c>
      <c r="R19" s="288">
        <f t="shared" si="2"/>
        <v>16</v>
      </c>
      <c r="S19" s="35"/>
      <c r="T19" s="36"/>
      <c r="U19" s="36"/>
      <c r="V19" s="32"/>
      <c r="W19" s="32"/>
    </row>
    <row r="20" spans="2:23" ht="15.75">
      <c r="B20" s="283">
        <v>7</v>
      </c>
      <c r="C20" s="284" t="s">
        <v>131</v>
      </c>
      <c r="D20" s="285">
        <f t="shared" si="1"/>
        <v>2.3636363636363638</v>
      </c>
      <c r="E20" s="286">
        <v>1</v>
      </c>
      <c r="F20" s="286">
        <v>3</v>
      </c>
      <c r="G20" s="286">
        <v>3</v>
      </c>
      <c r="H20" s="287">
        <v>3</v>
      </c>
      <c r="I20" s="286">
        <v>2</v>
      </c>
      <c r="J20" s="287">
        <v>2</v>
      </c>
      <c r="K20" s="286">
        <v>2</v>
      </c>
      <c r="L20" s="286">
        <v>3</v>
      </c>
      <c r="M20" s="287">
        <v>2</v>
      </c>
      <c r="N20" s="287">
        <v>2</v>
      </c>
      <c r="O20" s="287">
        <v>2</v>
      </c>
      <c r="P20" s="287">
        <v>2</v>
      </c>
      <c r="Q20" s="286">
        <f t="shared" si="0"/>
        <v>11</v>
      </c>
      <c r="R20" s="288">
        <f t="shared" si="2"/>
        <v>26</v>
      </c>
      <c r="S20" s="35"/>
      <c r="T20" s="36"/>
      <c r="U20" s="36"/>
      <c r="V20" s="32"/>
      <c r="W20" s="32"/>
    </row>
    <row r="21" spans="2:23" ht="15.75">
      <c r="B21" s="283">
        <v>8</v>
      </c>
      <c r="C21" s="284" t="s">
        <v>132</v>
      </c>
      <c r="D21" s="285">
        <f t="shared" si="1"/>
        <v>1.5454545454545454</v>
      </c>
      <c r="E21" s="286">
        <v>1</v>
      </c>
      <c r="F21" s="286">
        <v>2</v>
      </c>
      <c r="G21" s="287">
        <v>1</v>
      </c>
      <c r="H21" s="286">
        <v>2</v>
      </c>
      <c r="I21" s="286">
        <v>1</v>
      </c>
      <c r="J21" s="287">
        <v>2</v>
      </c>
      <c r="K21" s="286">
        <v>1</v>
      </c>
      <c r="L21" s="286">
        <v>2</v>
      </c>
      <c r="M21" s="287">
        <v>1</v>
      </c>
      <c r="N21" s="287">
        <v>2</v>
      </c>
      <c r="O21" s="287">
        <v>1</v>
      </c>
      <c r="P21" s="286">
        <v>2</v>
      </c>
      <c r="Q21" s="286">
        <f t="shared" si="0"/>
        <v>11</v>
      </c>
      <c r="R21" s="288">
        <f t="shared" si="2"/>
        <v>17</v>
      </c>
      <c r="S21" s="35"/>
      <c r="T21" s="36"/>
      <c r="U21" s="32"/>
      <c r="V21" s="32"/>
      <c r="W21" s="32"/>
    </row>
    <row r="22" spans="2:23" ht="15.75">
      <c r="B22" s="283">
        <v>9</v>
      </c>
      <c r="C22" s="284" t="s">
        <v>133</v>
      </c>
      <c r="D22" s="285">
        <f t="shared" si="1"/>
        <v>3.090909090909091</v>
      </c>
      <c r="E22" s="286">
        <v>1</v>
      </c>
      <c r="F22" s="286">
        <v>4</v>
      </c>
      <c r="G22" s="287">
        <v>4</v>
      </c>
      <c r="H22" s="286">
        <v>2</v>
      </c>
      <c r="I22" s="286">
        <v>3</v>
      </c>
      <c r="J22" s="287">
        <v>2</v>
      </c>
      <c r="K22" s="286">
        <v>3</v>
      </c>
      <c r="L22" s="286">
        <v>4</v>
      </c>
      <c r="M22" s="287">
        <v>4</v>
      </c>
      <c r="N22" s="287">
        <v>3</v>
      </c>
      <c r="O22" s="287">
        <v>3</v>
      </c>
      <c r="P22" s="286">
        <v>2</v>
      </c>
      <c r="Q22" s="286">
        <f t="shared" si="0"/>
        <v>11</v>
      </c>
      <c r="R22" s="288">
        <f t="shared" si="2"/>
        <v>34</v>
      </c>
      <c r="S22" s="35"/>
      <c r="T22" s="36"/>
      <c r="U22" s="36"/>
      <c r="V22" s="32"/>
      <c r="W22" s="32"/>
    </row>
    <row r="23" spans="2:23" ht="15.75">
      <c r="B23" s="283">
        <v>10</v>
      </c>
      <c r="C23" s="284" t="s">
        <v>134</v>
      </c>
      <c r="D23" s="285">
        <f t="shared" si="1"/>
        <v>2.272727272727273</v>
      </c>
      <c r="E23" s="286">
        <v>1</v>
      </c>
      <c r="F23" s="286">
        <v>2</v>
      </c>
      <c r="G23" s="287">
        <v>3</v>
      </c>
      <c r="H23" s="286">
        <v>3</v>
      </c>
      <c r="I23" s="286">
        <v>2</v>
      </c>
      <c r="J23" s="287">
        <v>2</v>
      </c>
      <c r="K23" s="286">
        <v>2</v>
      </c>
      <c r="L23" s="286">
        <v>3</v>
      </c>
      <c r="M23" s="287">
        <v>3</v>
      </c>
      <c r="N23" s="287">
        <v>2</v>
      </c>
      <c r="O23" s="287">
        <v>2</v>
      </c>
      <c r="P23" s="286">
        <v>1</v>
      </c>
      <c r="Q23" s="286">
        <f t="shared" si="0"/>
        <v>11</v>
      </c>
      <c r="R23" s="288">
        <f t="shared" si="2"/>
        <v>25</v>
      </c>
      <c r="S23" s="35"/>
      <c r="T23" s="36"/>
      <c r="U23" s="36"/>
      <c r="V23" s="32"/>
      <c r="W23" s="32"/>
    </row>
    <row r="24" spans="2:23" ht="15.75">
      <c r="B24" s="283">
        <v>11</v>
      </c>
      <c r="C24" s="284" t="s">
        <v>135</v>
      </c>
      <c r="D24" s="285">
        <f t="shared" si="1"/>
        <v>1.7272727272727273</v>
      </c>
      <c r="E24" s="286">
        <v>1</v>
      </c>
      <c r="F24" s="286">
        <v>2</v>
      </c>
      <c r="G24" s="286">
        <v>2</v>
      </c>
      <c r="H24" s="287">
        <v>2</v>
      </c>
      <c r="I24" s="286">
        <v>2</v>
      </c>
      <c r="J24" s="287">
        <v>2</v>
      </c>
      <c r="K24" s="286">
        <v>1</v>
      </c>
      <c r="L24" s="286">
        <v>2</v>
      </c>
      <c r="M24" s="287">
        <v>2</v>
      </c>
      <c r="N24" s="287">
        <v>1</v>
      </c>
      <c r="O24" s="287">
        <v>1</v>
      </c>
      <c r="P24" s="286">
        <v>2</v>
      </c>
      <c r="Q24" s="286">
        <f t="shared" si="0"/>
        <v>11</v>
      </c>
      <c r="R24" s="288">
        <f t="shared" si="2"/>
        <v>19</v>
      </c>
      <c r="S24" s="35"/>
      <c r="T24" s="36"/>
      <c r="U24" s="32"/>
      <c r="V24" s="32"/>
      <c r="W24" s="32"/>
    </row>
    <row r="25" spans="2:23" ht="15.75">
      <c r="B25" s="283">
        <v>12</v>
      </c>
      <c r="C25" s="284" t="s">
        <v>136</v>
      </c>
      <c r="D25" s="285">
        <f t="shared" si="1"/>
        <v>1.8181818181818181</v>
      </c>
      <c r="E25" s="286">
        <v>1</v>
      </c>
      <c r="F25" s="286">
        <v>2</v>
      </c>
      <c r="G25" s="286">
        <v>2</v>
      </c>
      <c r="H25" s="287">
        <v>2</v>
      </c>
      <c r="I25" s="286">
        <v>1</v>
      </c>
      <c r="J25" s="287">
        <v>2</v>
      </c>
      <c r="K25" s="286">
        <v>2</v>
      </c>
      <c r="L25" s="286">
        <v>2</v>
      </c>
      <c r="M25" s="287">
        <v>2</v>
      </c>
      <c r="N25" s="287">
        <v>2</v>
      </c>
      <c r="O25" s="287">
        <v>1</v>
      </c>
      <c r="P25" s="286">
        <v>2</v>
      </c>
      <c r="Q25" s="286">
        <f t="shared" si="0"/>
        <v>11</v>
      </c>
      <c r="R25" s="288">
        <f t="shared" si="2"/>
        <v>20</v>
      </c>
      <c r="S25" s="35"/>
      <c r="T25" s="36"/>
      <c r="U25" s="32"/>
      <c r="V25" s="32"/>
      <c r="W25" s="32"/>
    </row>
    <row r="26" spans="2:23" ht="15.75">
      <c r="B26" s="283">
        <v>13</v>
      </c>
      <c r="C26" s="284" t="s">
        <v>137</v>
      </c>
      <c r="D26" s="285">
        <f t="shared" si="1"/>
        <v>1.9090909090909092</v>
      </c>
      <c r="E26" s="286">
        <v>1</v>
      </c>
      <c r="F26" s="286">
        <v>2</v>
      </c>
      <c r="G26" s="287">
        <v>2</v>
      </c>
      <c r="H26" s="286">
        <v>2</v>
      </c>
      <c r="I26" s="286">
        <v>2</v>
      </c>
      <c r="J26" s="287">
        <v>2</v>
      </c>
      <c r="K26" s="286">
        <v>2</v>
      </c>
      <c r="L26" s="286">
        <v>2</v>
      </c>
      <c r="M26" s="287">
        <v>2</v>
      </c>
      <c r="N26" s="287">
        <v>2</v>
      </c>
      <c r="O26" s="287">
        <v>2</v>
      </c>
      <c r="P26" s="286">
        <v>1</v>
      </c>
      <c r="Q26" s="286">
        <f t="shared" si="0"/>
        <v>11</v>
      </c>
      <c r="R26" s="288">
        <f t="shared" si="2"/>
        <v>21</v>
      </c>
      <c r="S26" s="35"/>
      <c r="T26" s="36"/>
      <c r="U26" s="32"/>
      <c r="V26" s="32"/>
      <c r="W26" s="32"/>
    </row>
    <row r="27" spans="2:23" ht="15.75">
      <c r="B27" s="283">
        <v>14</v>
      </c>
      <c r="C27" s="284" t="s">
        <v>138</v>
      </c>
      <c r="D27" s="285">
        <f t="shared" si="1"/>
        <v>2.4545454545454546</v>
      </c>
      <c r="E27" s="286">
        <v>1</v>
      </c>
      <c r="F27" s="286">
        <v>3</v>
      </c>
      <c r="G27" s="287">
        <v>2</v>
      </c>
      <c r="H27" s="286">
        <v>3</v>
      </c>
      <c r="I27" s="286">
        <v>3</v>
      </c>
      <c r="J27" s="287">
        <v>2</v>
      </c>
      <c r="K27" s="286">
        <v>2</v>
      </c>
      <c r="L27" s="286">
        <v>3</v>
      </c>
      <c r="M27" s="287">
        <v>3</v>
      </c>
      <c r="N27" s="287">
        <v>2</v>
      </c>
      <c r="O27" s="287">
        <v>2</v>
      </c>
      <c r="P27" s="286">
        <v>2</v>
      </c>
      <c r="Q27" s="286">
        <f t="shared" si="0"/>
        <v>11</v>
      </c>
      <c r="R27" s="288">
        <f t="shared" si="2"/>
        <v>27</v>
      </c>
      <c r="S27" s="35"/>
      <c r="T27" s="36"/>
      <c r="U27" s="32"/>
      <c r="V27" s="32"/>
      <c r="W27" s="32"/>
    </row>
    <row r="28" spans="2:23" ht="15.75">
      <c r="B28" s="283">
        <v>15</v>
      </c>
      <c r="C28" s="284" t="s">
        <v>139</v>
      </c>
      <c r="D28" s="285">
        <f t="shared" si="1"/>
        <v>1.7272727272727273</v>
      </c>
      <c r="E28" s="286">
        <v>1</v>
      </c>
      <c r="F28" s="286">
        <v>2</v>
      </c>
      <c r="G28" s="286">
        <v>1</v>
      </c>
      <c r="H28" s="287">
        <v>2</v>
      </c>
      <c r="I28" s="286">
        <v>2</v>
      </c>
      <c r="J28" s="287">
        <v>2</v>
      </c>
      <c r="K28" s="286">
        <v>2</v>
      </c>
      <c r="L28" s="286">
        <v>2</v>
      </c>
      <c r="M28" s="287">
        <v>2</v>
      </c>
      <c r="N28" s="287">
        <v>1</v>
      </c>
      <c r="O28" s="287">
        <v>2</v>
      </c>
      <c r="P28" s="286">
        <v>1</v>
      </c>
      <c r="Q28" s="286">
        <f t="shared" si="0"/>
        <v>11</v>
      </c>
      <c r="R28" s="288">
        <f t="shared" si="2"/>
        <v>19</v>
      </c>
      <c r="S28" s="35"/>
      <c r="T28" s="36"/>
      <c r="U28" s="32"/>
      <c r="V28" s="32"/>
      <c r="W28" s="32"/>
    </row>
    <row r="29" spans="2:23" ht="15.75">
      <c r="B29" s="283">
        <v>16</v>
      </c>
      <c r="C29" s="284" t="s">
        <v>140</v>
      </c>
      <c r="D29" s="285">
        <f t="shared" si="1"/>
        <v>1</v>
      </c>
      <c r="E29" s="286">
        <v>1</v>
      </c>
      <c r="F29" s="286">
        <v>1</v>
      </c>
      <c r="G29" s="286">
        <v>1</v>
      </c>
      <c r="H29" s="287">
        <v>1</v>
      </c>
      <c r="I29" s="286">
        <v>1</v>
      </c>
      <c r="J29" s="287">
        <v>1</v>
      </c>
      <c r="K29" s="286">
        <v>1</v>
      </c>
      <c r="L29" s="286">
        <v>1</v>
      </c>
      <c r="M29" s="287">
        <v>1</v>
      </c>
      <c r="N29" s="287">
        <v>1</v>
      </c>
      <c r="O29" s="287">
        <v>1</v>
      </c>
      <c r="P29" s="286">
        <v>1</v>
      </c>
      <c r="Q29" s="286">
        <f t="shared" si="0"/>
        <v>11</v>
      </c>
      <c r="R29" s="288">
        <f t="shared" si="2"/>
        <v>11</v>
      </c>
      <c r="S29" s="35"/>
      <c r="T29" s="36"/>
      <c r="U29" s="32"/>
      <c r="V29" s="32"/>
      <c r="W29" s="32"/>
    </row>
    <row r="30" spans="2:23" ht="15.75">
      <c r="B30" s="283">
        <v>17</v>
      </c>
      <c r="C30" s="284" t="s">
        <v>141</v>
      </c>
      <c r="D30" s="285">
        <f t="shared" si="1"/>
        <v>1</v>
      </c>
      <c r="E30" s="286">
        <v>1</v>
      </c>
      <c r="F30" s="286">
        <v>1</v>
      </c>
      <c r="G30" s="287">
        <v>1</v>
      </c>
      <c r="H30" s="286">
        <v>1</v>
      </c>
      <c r="I30" s="286">
        <v>1</v>
      </c>
      <c r="J30" s="287">
        <v>1</v>
      </c>
      <c r="K30" s="286">
        <v>1</v>
      </c>
      <c r="L30" s="286">
        <v>1</v>
      </c>
      <c r="M30" s="287">
        <v>1</v>
      </c>
      <c r="N30" s="287">
        <v>1</v>
      </c>
      <c r="O30" s="287">
        <v>1</v>
      </c>
      <c r="P30" s="286">
        <v>1</v>
      </c>
      <c r="Q30" s="286">
        <f t="shared" si="0"/>
        <v>11</v>
      </c>
      <c r="R30" s="288">
        <f t="shared" si="2"/>
        <v>11</v>
      </c>
      <c r="S30" s="35"/>
      <c r="T30" s="36"/>
      <c r="U30" s="32"/>
      <c r="V30" s="32"/>
      <c r="W30" s="32"/>
    </row>
    <row r="31" spans="2:23" ht="15.75">
      <c r="B31" s="283">
        <v>18</v>
      </c>
      <c r="C31" s="284" t="s">
        <v>142</v>
      </c>
      <c r="D31" s="285">
        <f t="shared" si="1"/>
        <v>2.8</v>
      </c>
      <c r="E31" s="286">
        <v>1</v>
      </c>
      <c r="F31" s="286">
        <v>3</v>
      </c>
      <c r="G31" s="287">
        <v>3</v>
      </c>
      <c r="H31" s="286">
        <v>4</v>
      </c>
      <c r="I31" s="286">
        <v>2</v>
      </c>
      <c r="J31" s="287">
        <v>3</v>
      </c>
      <c r="K31" s="286">
        <v>3</v>
      </c>
      <c r="L31" s="286">
        <v>3</v>
      </c>
      <c r="M31" s="287">
        <v>3</v>
      </c>
      <c r="N31" s="287">
        <v>2</v>
      </c>
      <c r="O31" s="287">
        <v>2</v>
      </c>
      <c r="P31" s="286"/>
      <c r="Q31" s="286">
        <f t="shared" si="0"/>
        <v>10</v>
      </c>
      <c r="R31" s="288">
        <f t="shared" si="2"/>
        <v>28</v>
      </c>
      <c r="S31" s="35"/>
      <c r="T31" s="36"/>
      <c r="U31" s="32"/>
      <c r="V31" s="32"/>
      <c r="W31" s="32"/>
    </row>
    <row r="32" spans="2:23" ht="15.75">
      <c r="B32" s="283">
        <v>19</v>
      </c>
      <c r="C32" s="284" t="s">
        <v>143</v>
      </c>
      <c r="D32" s="285">
        <f t="shared" si="1"/>
        <v>1</v>
      </c>
      <c r="E32" s="286">
        <v>1</v>
      </c>
      <c r="F32" s="286">
        <v>1</v>
      </c>
      <c r="G32" s="286">
        <v>1</v>
      </c>
      <c r="H32" s="287">
        <v>1</v>
      </c>
      <c r="I32" s="286">
        <v>1</v>
      </c>
      <c r="J32" s="287">
        <v>1</v>
      </c>
      <c r="K32" s="286">
        <v>1</v>
      </c>
      <c r="L32" s="286">
        <v>1</v>
      </c>
      <c r="M32" s="287">
        <v>1</v>
      </c>
      <c r="N32" s="287">
        <v>1</v>
      </c>
      <c r="O32" s="287">
        <v>1</v>
      </c>
      <c r="P32" s="286">
        <v>1</v>
      </c>
      <c r="Q32" s="286">
        <f t="shared" si="0"/>
        <v>11</v>
      </c>
      <c r="R32" s="288">
        <f t="shared" si="2"/>
        <v>11</v>
      </c>
      <c r="S32" s="35"/>
      <c r="T32" s="36"/>
      <c r="U32" s="32"/>
      <c r="V32" s="32"/>
      <c r="W32" s="32"/>
    </row>
    <row r="33" spans="2:23" ht="15.75">
      <c r="B33" s="283">
        <v>20</v>
      </c>
      <c r="C33" s="284" t="s">
        <v>144</v>
      </c>
      <c r="D33" s="285">
        <f t="shared" si="1"/>
        <v>2.8181818181818183</v>
      </c>
      <c r="E33" s="286">
        <v>1</v>
      </c>
      <c r="F33" s="286">
        <v>3</v>
      </c>
      <c r="G33" s="287">
        <v>3</v>
      </c>
      <c r="H33" s="286">
        <v>4</v>
      </c>
      <c r="I33" s="286">
        <v>2</v>
      </c>
      <c r="J33" s="287">
        <v>4</v>
      </c>
      <c r="K33" s="286">
        <v>3</v>
      </c>
      <c r="L33" s="286">
        <v>3</v>
      </c>
      <c r="M33" s="287">
        <v>3</v>
      </c>
      <c r="N33" s="287">
        <v>2</v>
      </c>
      <c r="O33" s="287">
        <v>2</v>
      </c>
      <c r="P33" s="286">
        <v>2</v>
      </c>
      <c r="Q33" s="286">
        <f t="shared" si="0"/>
        <v>11</v>
      </c>
      <c r="R33" s="288">
        <f t="shared" si="2"/>
        <v>31</v>
      </c>
      <c r="S33" s="35"/>
      <c r="T33" s="36"/>
      <c r="U33" s="32"/>
      <c r="V33" s="32"/>
      <c r="W33" s="32"/>
    </row>
    <row r="34" spans="2:23" ht="15.75">
      <c r="B34" s="283">
        <v>21</v>
      </c>
      <c r="C34" s="284" t="s">
        <v>145</v>
      </c>
      <c r="D34" s="285">
        <f t="shared" si="1"/>
        <v>1</v>
      </c>
      <c r="E34" s="286">
        <v>1</v>
      </c>
      <c r="F34" s="286">
        <v>1</v>
      </c>
      <c r="G34" s="287">
        <v>1</v>
      </c>
      <c r="H34" s="286">
        <v>1</v>
      </c>
      <c r="I34" s="286">
        <v>1</v>
      </c>
      <c r="J34" s="287">
        <v>1</v>
      </c>
      <c r="K34" s="286">
        <v>1</v>
      </c>
      <c r="L34" s="286">
        <v>1</v>
      </c>
      <c r="M34" s="287">
        <v>1</v>
      </c>
      <c r="N34" s="287">
        <v>1</v>
      </c>
      <c r="O34" s="287">
        <v>1</v>
      </c>
      <c r="P34" s="286">
        <v>1</v>
      </c>
      <c r="Q34" s="286">
        <f t="shared" si="0"/>
        <v>11</v>
      </c>
      <c r="R34" s="288">
        <f t="shared" si="2"/>
        <v>11</v>
      </c>
      <c r="S34" s="35"/>
      <c r="T34" s="36"/>
      <c r="U34" s="32"/>
      <c r="V34" s="32"/>
      <c r="W34" s="32"/>
    </row>
    <row r="35" spans="2:23" ht="15.75">
      <c r="B35" s="283">
        <v>22</v>
      </c>
      <c r="C35" s="284" t="s">
        <v>146</v>
      </c>
      <c r="D35" s="285">
        <f t="shared" si="1"/>
        <v>1</v>
      </c>
      <c r="E35" s="286">
        <v>1</v>
      </c>
      <c r="F35" s="286">
        <v>1</v>
      </c>
      <c r="G35" s="286">
        <v>1</v>
      </c>
      <c r="H35" s="287">
        <v>1</v>
      </c>
      <c r="I35" s="286">
        <v>1</v>
      </c>
      <c r="J35" s="287">
        <v>1</v>
      </c>
      <c r="K35" s="286">
        <v>1</v>
      </c>
      <c r="L35" s="286">
        <v>1</v>
      </c>
      <c r="M35" s="287">
        <v>1</v>
      </c>
      <c r="N35" s="287">
        <v>1</v>
      </c>
      <c r="O35" s="287">
        <v>1</v>
      </c>
      <c r="P35" s="286">
        <v>1</v>
      </c>
      <c r="Q35" s="286">
        <f t="shared" si="0"/>
        <v>11</v>
      </c>
      <c r="R35" s="288">
        <f t="shared" si="2"/>
        <v>11</v>
      </c>
      <c r="S35" s="35"/>
      <c r="T35" s="36"/>
      <c r="U35" s="32"/>
      <c r="V35" s="32"/>
      <c r="W35" s="32"/>
    </row>
    <row r="36" spans="2:23" ht="15.75">
      <c r="B36" s="283">
        <v>23</v>
      </c>
      <c r="C36" s="284" t="s">
        <v>147</v>
      </c>
      <c r="D36" s="285">
        <f t="shared" si="1"/>
        <v>1.3636363636363635</v>
      </c>
      <c r="E36" s="286">
        <v>1</v>
      </c>
      <c r="F36" s="286">
        <v>2</v>
      </c>
      <c r="G36" s="286">
        <v>1</v>
      </c>
      <c r="H36" s="287">
        <v>1</v>
      </c>
      <c r="I36" s="286">
        <v>1</v>
      </c>
      <c r="J36" s="287">
        <v>2</v>
      </c>
      <c r="K36" s="286">
        <v>1</v>
      </c>
      <c r="L36" s="286">
        <v>1</v>
      </c>
      <c r="M36" s="287">
        <v>2</v>
      </c>
      <c r="N36" s="287">
        <v>1</v>
      </c>
      <c r="O36" s="287">
        <v>1</v>
      </c>
      <c r="P36" s="286">
        <v>2</v>
      </c>
      <c r="Q36" s="286">
        <f t="shared" si="0"/>
        <v>11</v>
      </c>
      <c r="R36" s="288">
        <f t="shared" si="2"/>
        <v>15</v>
      </c>
      <c r="S36" s="35"/>
      <c r="T36" s="36"/>
      <c r="U36" s="32"/>
      <c r="V36" s="32"/>
      <c r="W36" s="32"/>
    </row>
    <row r="37" spans="2:23" ht="15.75">
      <c r="B37" s="283">
        <v>24</v>
      </c>
      <c r="C37" s="284" t="s">
        <v>148</v>
      </c>
      <c r="D37" s="285">
        <f t="shared" si="1"/>
        <v>2.5454545454545454</v>
      </c>
      <c r="E37" s="286">
        <v>1</v>
      </c>
      <c r="F37" s="286">
        <v>3</v>
      </c>
      <c r="G37" s="286">
        <v>3</v>
      </c>
      <c r="H37" s="287">
        <v>4</v>
      </c>
      <c r="I37" s="286">
        <v>3</v>
      </c>
      <c r="J37" s="287">
        <v>2</v>
      </c>
      <c r="K37" s="286">
        <v>3</v>
      </c>
      <c r="L37" s="286">
        <v>3</v>
      </c>
      <c r="M37" s="287">
        <v>3</v>
      </c>
      <c r="N37" s="287">
        <v>1</v>
      </c>
      <c r="O37" s="287">
        <v>2</v>
      </c>
      <c r="P37" s="286">
        <v>1</v>
      </c>
      <c r="Q37" s="286">
        <f t="shared" si="0"/>
        <v>11</v>
      </c>
      <c r="R37" s="288">
        <f t="shared" si="2"/>
        <v>28</v>
      </c>
      <c r="S37" s="35"/>
      <c r="T37" s="36"/>
      <c r="U37" s="32"/>
      <c r="V37" s="32"/>
      <c r="W37" s="32"/>
    </row>
    <row r="38" spans="2:23" ht="15.75">
      <c r="B38" s="283">
        <v>25</v>
      </c>
      <c r="C38" s="284" t="s">
        <v>149</v>
      </c>
      <c r="D38" s="285">
        <f t="shared" si="1"/>
        <v>3.090909090909091</v>
      </c>
      <c r="E38" s="286">
        <v>1</v>
      </c>
      <c r="F38" s="286">
        <v>4</v>
      </c>
      <c r="G38" s="286">
        <v>3</v>
      </c>
      <c r="H38" s="287">
        <v>4</v>
      </c>
      <c r="I38" s="286">
        <v>3</v>
      </c>
      <c r="J38" s="287">
        <v>3</v>
      </c>
      <c r="K38" s="286">
        <v>4</v>
      </c>
      <c r="L38" s="286">
        <v>4</v>
      </c>
      <c r="M38" s="287">
        <v>3</v>
      </c>
      <c r="N38" s="287">
        <v>2</v>
      </c>
      <c r="O38" s="287">
        <v>2</v>
      </c>
      <c r="P38" s="286">
        <v>2</v>
      </c>
      <c r="Q38" s="286">
        <f t="shared" si="0"/>
        <v>11</v>
      </c>
      <c r="R38" s="288">
        <f t="shared" si="2"/>
        <v>34</v>
      </c>
      <c r="S38" s="35"/>
      <c r="T38" s="36"/>
      <c r="U38" s="32"/>
      <c r="V38" s="32"/>
      <c r="W38" s="32"/>
    </row>
    <row r="39" spans="2:23" ht="15.75">
      <c r="B39" s="283">
        <v>26</v>
      </c>
      <c r="C39" s="284" t="s">
        <v>150</v>
      </c>
      <c r="D39" s="285">
        <f t="shared" si="1"/>
        <v>1.5454545454545454</v>
      </c>
      <c r="E39" s="286">
        <v>1</v>
      </c>
      <c r="F39" s="286">
        <v>2</v>
      </c>
      <c r="G39" s="286">
        <v>1</v>
      </c>
      <c r="H39" s="287">
        <v>1</v>
      </c>
      <c r="I39" s="286">
        <v>1</v>
      </c>
      <c r="J39" s="287">
        <v>2</v>
      </c>
      <c r="K39" s="286">
        <v>2</v>
      </c>
      <c r="L39" s="286">
        <v>2</v>
      </c>
      <c r="M39" s="287">
        <v>2</v>
      </c>
      <c r="N39" s="286">
        <v>2</v>
      </c>
      <c r="O39" s="287">
        <v>1</v>
      </c>
      <c r="P39" s="286">
        <v>1</v>
      </c>
      <c r="Q39" s="286">
        <f t="shared" si="0"/>
        <v>11</v>
      </c>
      <c r="R39" s="288">
        <f t="shared" si="2"/>
        <v>17</v>
      </c>
      <c r="S39" s="35"/>
      <c r="T39" s="36"/>
      <c r="U39" s="32"/>
      <c r="V39" s="32"/>
      <c r="W39" s="32"/>
    </row>
    <row r="40" spans="2:23" ht="15.75">
      <c r="B40" s="283">
        <v>27</v>
      </c>
      <c r="C40" s="284" t="s">
        <v>151</v>
      </c>
      <c r="D40" s="285">
        <f t="shared" si="1"/>
        <v>2.1818181818181817</v>
      </c>
      <c r="E40" s="286">
        <v>1</v>
      </c>
      <c r="F40" s="286">
        <v>2</v>
      </c>
      <c r="G40" s="287">
        <v>2</v>
      </c>
      <c r="H40" s="286">
        <v>3</v>
      </c>
      <c r="I40" s="286">
        <v>2</v>
      </c>
      <c r="J40" s="287">
        <v>2</v>
      </c>
      <c r="K40" s="286">
        <v>3</v>
      </c>
      <c r="L40" s="286">
        <v>3</v>
      </c>
      <c r="M40" s="287">
        <v>2</v>
      </c>
      <c r="N40" s="286">
        <v>2</v>
      </c>
      <c r="O40" s="287">
        <v>1</v>
      </c>
      <c r="P40" s="286">
        <v>2</v>
      </c>
      <c r="Q40" s="286">
        <f t="shared" si="0"/>
        <v>11</v>
      </c>
      <c r="R40" s="288">
        <f t="shared" si="2"/>
        <v>24</v>
      </c>
      <c r="S40" s="35"/>
      <c r="T40" s="36"/>
      <c r="U40" s="32"/>
      <c r="V40" s="32"/>
      <c r="W40" s="32"/>
    </row>
    <row r="41" spans="2:23" ht="15.75">
      <c r="B41" s="283">
        <v>28</v>
      </c>
      <c r="C41" s="284" t="s">
        <v>152</v>
      </c>
      <c r="D41" s="285">
        <f t="shared" si="1"/>
        <v>1.8181818181818181</v>
      </c>
      <c r="E41" s="286">
        <v>1</v>
      </c>
      <c r="F41" s="286">
        <v>2</v>
      </c>
      <c r="G41" s="287">
        <v>2</v>
      </c>
      <c r="H41" s="286">
        <v>2</v>
      </c>
      <c r="I41" s="286">
        <v>1</v>
      </c>
      <c r="J41" s="287">
        <v>1</v>
      </c>
      <c r="K41" s="286">
        <v>3</v>
      </c>
      <c r="L41" s="286">
        <v>3</v>
      </c>
      <c r="M41" s="287">
        <v>2</v>
      </c>
      <c r="N41" s="286">
        <v>1</v>
      </c>
      <c r="O41" s="287">
        <v>2</v>
      </c>
      <c r="P41" s="286">
        <v>1</v>
      </c>
      <c r="Q41" s="286">
        <f t="shared" si="0"/>
        <v>11</v>
      </c>
      <c r="R41" s="288">
        <f t="shared" si="2"/>
        <v>20</v>
      </c>
      <c r="S41" s="35"/>
      <c r="T41" s="36"/>
      <c r="U41" s="32"/>
      <c r="V41" s="32"/>
      <c r="W41" s="32"/>
    </row>
    <row r="42" spans="2:23" ht="15.75">
      <c r="B42" s="283">
        <v>29</v>
      </c>
      <c r="C42" s="284" t="s">
        <v>153</v>
      </c>
      <c r="D42" s="285">
        <f t="shared" si="1"/>
        <v>2</v>
      </c>
      <c r="E42" s="286">
        <v>1</v>
      </c>
      <c r="F42" s="286">
        <v>2</v>
      </c>
      <c r="G42" s="286">
        <v>2</v>
      </c>
      <c r="H42" s="287">
        <v>3</v>
      </c>
      <c r="I42" s="286">
        <v>1</v>
      </c>
      <c r="J42" s="287">
        <v>2</v>
      </c>
      <c r="K42" s="286">
        <v>2</v>
      </c>
      <c r="L42" s="286">
        <v>3</v>
      </c>
      <c r="M42" s="287">
        <v>1</v>
      </c>
      <c r="N42" s="286">
        <v>1</v>
      </c>
      <c r="O42" s="287">
        <v>3</v>
      </c>
      <c r="P42" s="286">
        <v>2</v>
      </c>
      <c r="Q42" s="286">
        <f t="shared" si="0"/>
        <v>11</v>
      </c>
      <c r="R42" s="288">
        <f t="shared" si="2"/>
        <v>22</v>
      </c>
      <c r="S42" s="35"/>
      <c r="T42" s="36"/>
      <c r="U42" s="32"/>
      <c r="V42" s="32"/>
      <c r="W42" s="32"/>
    </row>
    <row r="43" spans="2:23" ht="15.75">
      <c r="B43" s="289"/>
      <c r="C43" s="290"/>
      <c r="D43" s="291"/>
      <c r="E43" s="292"/>
      <c r="F43" s="292"/>
      <c r="G43" s="292"/>
      <c r="H43" s="292"/>
      <c r="I43" s="292"/>
      <c r="J43" s="292"/>
      <c r="K43" s="292"/>
      <c r="L43" s="292"/>
      <c r="M43" s="292"/>
      <c r="N43" s="287"/>
      <c r="O43" s="287"/>
      <c r="P43" s="292"/>
      <c r="Q43" s="287"/>
      <c r="R43" s="287"/>
      <c r="S43" s="37"/>
      <c r="T43" s="32"/>
      <c r="U43" s="32"/>
      <c r="V43" s="32"/>
      <c r="W43" s="32"/>
    </row>
    <row r="44" spans="2:23" ht="16.5" thickBot="1">
      <c r="B44" s="289"/>
      <c r="C44" s="293" t="s">
        <v>83</v>
      </c>
      <c r="D44" s="291"/>
      <c r="E44" s="294"/>
      <c r="F44" s="294">
        <f>AVERAGE(F14:F42)</f>
        <v>2.2758620689655173</v>
      </c>
      <c r="G44" s="294">
        <f aca="true" t="shared" si="3" ref="G44:P44">AVERAGE(G14:G42)</f>
        <v>2.0689655172413794</v>
      </c>
      <c r="H44" s="294">
        <f t="shared" si="3"/>
        <v>2.2758620689655173</v>
      </c>
      <c r="I44" s="294">
        <f t="shared" si="3"/>
        <v>1.7241379310344827</v>
      </c>
      <c r="J44" s="294">
        <f t="shared" si="3"/>
        <v>1.9655172413793103</v>
      </c>
      <c r="K44" s="294">
        <f t="shared" si="3"/>
        <v>2.0689655172413794</v>
      </c>
      <c r="L44" s="294">
        <f t="shared" si="3"/>
        <v>2.3448275862068964</v>
      </c>
      <c r="M44" s="294">
        <f t="shared" si="3"/>
        <v>2.1724137931034484</v>
      </c>
      <c r="N44" s="294">
        <f t="shared" si="3"/>
        <v>1.6896551724137931</v>
      </c>
      <c r="O44" s="294">
        <f t="shared" si="3"/>
        <v>1.7241379310344827</v>
      </c>
      <c r="P44" s="294">
        <f t="shared" si="3"/>
        <v>1.5</v>
      </c>
      <c r="Q44" s="287">
        <f>AVERAGE(Q14:Q42)</f>
        <v>10.96551724137931</v>
      </c>
      <c r="R44" s="287"/>
      <c r="S44" s="37"/>
      <c r="T44" s="32"/>
      <c r="U44" s="32"/>
      <c r="V44" s="32"/>
      <c r="W44" s="32"/>
    </row>
    <row r="45" spans="2:23" ht="16.5" thickTop="1">
      <c r="B45" s="99"/>
      <c r="C45" s="38"/>
      <c r="D45" s="82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2"/>
      <c r="T45" s="32"/>
      <c r="U45" s="32"/>
      <c r="V45" s="32"/>
      <c r="W45" s="32"/>
    </row>
    <row r="48" ht="12.75">
      <c r="B48" s="100"/>
    </row>
    <row r="49" ht="12.75">
      <c r="B49" s="100"/>
    </row>
    <row r="50" ht="12.75">
      <c r="B50" s="100"/>
    </row>
    <row r="51" ht="12.75">
      <c r="B51" s="100"/>
    </row>
    <row r="53" ht="12.75">
      <c r="C53" s="39"/>
    </row>
    <row r="54" ht="12.75">
      <c r="C54" s="36"/>
    </row>
    <row r="55" ht="12.75">
      <c r="C55" s="39"/>
    </row>
    <row r="56" ht="12.75">
      <c r="C56" s="39"/>
    </row>
    <row r="57" ht="12.75">
      <c r="C57" s="39"/>
    </row>
    <row r="58" ht="12.75">
      <c r="C58" s="39"/>
    </row>
    <row r="59" ht="12.75">
      <c r="C59" s="39"/>
    </row>
    <row r="60" ht="12.75">
      <c r="C60" s="3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U46"/>
  <sheetViews>
    <sheetView showGridLines="0" workbookViewId="0" topLeftCell="A1">
      <selection activeCell="O113" sqref="O113"/>
    </sheetView>
  </sheetViews>
  <sheetFormatPr defaultColWidth="12.625" defaultRowHeight="12.75"/>
  <cols>
    <col min="1" max="1" width="5.75390625" style="301" customWidth="1"/>
    <col min="2" max="2" width="19.00390625" style="301" customWidth="1"/>
    <col min="3" max="44" width="4.875" style="301" customWidth="1"/>
    <col min="45" max="45" width="3.75390625" style="301" customWidth="1"/>
    <col min="46" max="16384" width="12.625" style="301" customWidth="1"/>
  </cols>
  <sheetData>
    <row r="2" ht="20.25">
      <c r="B2" s="365" t="s">
        <v>329</v>
      </c>
    </row>
    <row r="3" s="337" customFormat="1" ht="6.75" customHeight="1"/>
    <row r="4" s="337" customFormat="1" ht="14.25">
      <c r="B4" s="156" t="s">
        <v>61</v>
      </c>
    </row>
    <row r="5" s="337" customFormat="1" ht="14.25">
      <c r="B5" s="156" t="s">
        <v>292</v>
      </c>
    </row>
    <row r="6" s="337" customFormat="1" ht="14.25">
      <c r="B6" s="156" t="s">
        <v>293</v>
      </c>
    </row>
    <row r="7" s="337" customFormat="1" ht="14.25">
      <c r="B7" s="156" t="s">
        <v>294</v>
      </c>
    </row>
    <row r="8" s="337" customFormat="1" ht="14.25">
      <c r="B8" s="156" t="s">
        <v>295</v>
      </c>
    </row>
    <row r="9" s="337" customFormat="1" ht="14.25">
      <c r="B9" s="156" t="s">
        <v>296</v>
      </c>
    </row>
    <row r="10" s="337" customFormat="1" ht="14.25">
      <c r="B10" s="156" t="s">
        <v>321</v>
      </c>
    </row>
    <row r="11" s="337" customFormat="1" ht="14.25">
      <c r="B11" s="156" t="s">
        <v>297</v>
      </c>
    </row>
    <row r="12" s="337" customFormat="1" ht="14.25">
      <c r="B12" s="156" t="s">
        <v>298</v>
      </c>
    </row>
    <row r="13" s="338" customFormat="1" ht="7.5" customHeight="1" thickBot="1"/>
    <row r="14" ht="22.5" customHeight="1">
      <c r="B14" s="302" t="s">
        <v>62</v>
      </c>
    </row>
    <row r="15" ht="12.75">
      <c r="B15" s="301" t="s">
        <v>262</v>
      </c>
    </row>
    <row r="16" ht="13.5" thickBot="1"/>
    <row r="17" spans="2:47" ht="16.5" thickTop="1">
      <c r="B17" s="349" t="s">
        <v>323</v>
      </c>
      <c r="C17" s="389">
        <v>1</v>
      </c>
      <c r="D17" s="390"/>
      <c r="E17" s="389">
        <v>2</v>
      </c>
      <c r="F17" s="390"/>
      <c r="G17" s="389">
        <v>3</v>
      </c>
      <c r="H17" s="390"/>
      <c r="I17" s="389">
        <v>4</v>
      </c>
      <c r="J17" s="390"/>
      <c r="K17" s="389">
        <v>5</v>
      </c>
      <c r="L17" s="390"/>
      <c r="M17" s="389">
        <v>6</v>
      </c>
      <c r="N17" s="390"/>
      <c r="O17" s="389">
        <v>7</v>
      </c>
      <c r="P17" s="390"/>
      <c r="Q17" s="389">
        <v>8</v>
      </c>
      <c r="R17" s="390"/>
      <c r="S17" s="389">
        <v>9</v>
      </c>
      <c r="T17" s="390"/>
      <c r="U17" s="389">
        <v>10</v>
      </c>
      <c r="V17" s="390"/>
      <c r="W17" s="389">
        <v>11</v>
      </c>
      <c r="X17" s="390"/>
      <c r="Y17" s="389">
        <v>12</v>
      </c>
      <c r="Z17" s="390"/>
      <c r="AA17" s="389">
        <v>13</v>
      </c>
      <c r="AB17" s="390"/>
      <c r="AC17" s="389">
        <v>14</v>
      </c>
      <c r="AD17" s="390"/>
      <c r="AE17" s="389">
        <v>15</v>
      </c>
      <c r="AF17" s="390"/>
      <c r="AG17" s="389">
        <v>16</v>
      </c>
      <c r="AH17" s="390"/>
      <c r="AI17" s="389">
        <v>17</v>
      </c>
      <c r="AJ17" s="390"/>
      <c r="AK17" s="389">
        <v>18</v>
      </c>
      <c r="AL17" s="390"/>
      <c r="AM17" s="389">
        <v>19</v>
      </c>
      <c r="AN17" s="390"/>
      <c r="AO17" s="389">
        <v>20</v>
      </c>
      <c r="AP17" s="390"/>
      <c r="AQ17" s="389">
        <v>21</v>
      </c>
      <c r="AR17" s="390"/>
      <c r="AS17" s="303"/>
      <c r="AT17" s="391" t="s">
        <v>63</v>
      </c>
      <c r="AU17" s="392"/>
    </row>
    <row r="18" spans="2:47" ht="16.5" thickBot="1">
      <c r="B18" s="304" t="s">
        <v>60</v>
      </c>
      <c r="C18" s="305" t="s">
        <v>58</v>
      </c>
      <c r="D18" s="306" t="s">
        <v>59</v>
      </c>
      <c r="E18" s="305" t="s">
        <v>58</v>
      </c>
      <c r="F18" s="306" t="s">
        <v>59</v>
      </c>
      <c r="G18" s="305" t="s">
        <v>58</v>
      </c>
      <c r="H18" s="306" t="s">
        <v>59</v>
      </c>
      <c r="I18" s="305" t="s">
        <v>58</v>
      </c>
      <c r="J18" s="306" t="s">
        <v>59</v>
      </c>
      <c r="K18" s="305" t="s">
        <v>58</v>
      </c>
      <c r="L18" s="306" t="s">
        <v>59</v>
      </c>
      <c r="M18" s="305" t="s">
        <v>58</v>
      </c>
      <c r="N18" s="306" t="s">
        <v>59</v>
      </c>
      <c r="O18" s="305" t="s">
        <v>58</v>
      </c>
      <c r="P18" s="306" t="s">
        <v>59</v>
      </c>
      <c r="Q18" s="305" t="s">
        <v>58</v>
      </c>
      <c r="R18" s="306" t="s">
        <v>59</v>
      </c>
      <c r="S18" s="305" t="s">
        <v>58</v>
      </c>
      <c r="T18" s="306" t="s">
        <v>59</v>
      </c>
      <c r="U18" s="305" t="s">
        <v>58</v>
      </c>
      <c r="V18" s="306" t="s">
        <v>59</v>
      </c>
      <c r="W18" s="305" t="s">
        <v>58</v>
      </c>
      <c r="X18" s="306" t="s">
        <v>59</v>
      </c>
      <c r="Y18" s="305" t="s">
        <v>58</v>
      </c>
      <c r="Z18" s="306" t="s">
        <v>59</v>
      </c>
      <c r="AA18" s="305" t="s">
        <v>58</v>
      </c>
      <c r="AB18" s="306" t="s">
        <v>59</v>
      </c>
      <c r="AC18" s="305" t="s">
        <v>58</v>
      </c>
      <c r="AD18" s="306" t="s">
        <v>59</v>
      </c>
      <c r="AE18" s="305" t="s">
        <v>58</v>
      </c>
      <c r="AF18" s="306" t="s">
        <v>59</v>
      </c>
      <c r="AG18" s="305" t="s">
        <v>58</v>
      </c>
      <c r="AH18" s="306" t="s">
        <v>59</v>
      </c>
      <c r="AI18" s="305" t="s">
        <v>58</v>
      </c>
      <c r="AJ18" s="306" t="s">
        <v>59</v>
      </c>
      <c r="AK18" s="305" t="s">
        <v>58</v>
      </c>
      <c r="AL18" s="306" t="s">
        <v>59</v>
      </c>
      <c r="AM18" s="305" t="s">
        <v>58</v>
      </c>
      <c r="AN18" s="306" t="s">
        <v>59</v>
      </c>
      <c r="AO18" s="305" t="s">
        <v>58</v>
      </c>
      <c r="AP18" s="306" t="s">
        <v>59</v>
      </c>
      <c r="AQ18" s="305" t="s">
        <v>58</v>
      </c>
      <c r="AR18" s="306" t="s">
        <v>59</v>
      </c>
      <c r="AS18" s="303"/>
      <c r="AT18" s="307" t="s">
        <v>24</v>
      </c>
      <c r="AU18" s="308" t="s">
        <v>64</v>
      </c>
    </row>
    <row r="19" spans="2:47" ht="16.5" thickTop="1">
      <c r="B19" s="309" t="s">
        <v>268</v>
      </c>
      <c r="C19" s="310">
        <v>8</v>
      </c>
      <c r="D19" s="311"/>
      <c r="E19" s="310"/>
      <c r="F19" s="311"/>
      <c r="G19" s="310"/>
      <c r="H19" s="311"/>
      <c r="I19" s="310"/>
      <c r="J19" s="311"/>
      <c r="K19" s="310">
        <v>9</v>
      </c>
      <c r="L19" s="311"/>
      <c r="M19" s="310"/>
      <c r="N19" s="311"/>
      <c r="O19" s="310"/>
      <c r="P19" s="311"/>
      <c r="Q19" s="310"/>
      <c r="R19" s="311"/>
      <c r="S19" s="310"/>
      <c r="T19" s="311"/>
      <c r="U19" s="310">
        <v>12</v>
      </c>
      <c r="V19" s="311"/>
      <c r="W19" s="310"/>
      <c r="X19" s="311"/>
      <c r="Y19" s="310"/>
      <c r="Z19" s="311"/>
      <c r="AA19" s="310"/>
      <c r="AB19" s="311"/>
      <c r="AC19" s="310"/>
      <c r="AD19" s="311"/>
      <c r="AE19" s="310"/>
      <c r="AF19" s="311"/>
      <c r="AG19" s="310"/>
      <c r="AH19" s="311"/>
      <c r="AI19" s="310"/>
      <c r="AJ19" s="311"/>
      <c r="AK19" s="310"/>
      <c r="AL19" s="311"/>
      <c r="AM19" s="310"/>
      <c r="AN19" s="311"/>
      <c r="AO19" s="310">
        <v>17</v>
      </c>
      <c r="AP19" s="311"/>
      <c r="AQ19" s="310"/>
      <c r="AR19" s="311"/>
      <c r="AS19" s="303"/>
      <c r="AT19" s="312"/>
      <c r="AU19" s="313"/>
    </row>
    <row r="20" spans="2:47" ht="15.75">
      <c r="B20" s="314" t="s">
        <v>126</v>
      </c>
      <c r="C20" s="315"/>
      <c r="D20" s="316"/>
      <c r="E20" s="315">
        <v>2</v>
      </c>
      <c r="F20" s="316"/>
      <c r="G20" s="315"/>
      <c r="H20" s="316"/>
      <c r="I20" s="315"/>
      <c r="J20" s="316"/>
      <c r="K20" s="315"/>
      <c r="L20" s="316"/>
      <c r="M20" s="315"/>
      <c r="N20" s="316"/>
      <c r="O20" s="315"/>
      <c r="P20" s="316">
        <v>1</v>
      </c>
      <c r="Q20" s="315"/>
      <c r="R20" s="316"/>
      <c r="S20" s="315">
        <v>13</v>
      </c>
      <c r="T20" s="316"/>
      <c r="U20" s="315"/>
      <c r="V20" s="316"/>
      <c r="W20" s="315">
        <v>2</v>
      </c>
      <c r="X20" s="316"/>
      <c r="Y20" s="315"/>
      <c r="Z20" s="316"/>
      <c r="AA20" s="315">
        <v>1</v>
      </c>
      <c r="AB20" s="316"/>
      <c r="AC20" s="315"/>
      <c r="AD20" s="316"/>
      <c r="AE20" s="315"/>
      <c r="AF20" s="316"/>
      <c r="AG20" s="315">
        <v>2</v>
      </c>
      <c r="AH20" s="316"/>
      <c r="AI20" s="315"/>
      <c r="AJ20" s="316"/>
      <c r="AK20" s="315"/>
      <c r="AL20" s="316"/>
      <c r="AM20" s="315"/>
      <c r="AN20" s="316"/>
      <c r="AO20" s="315">
        <v>8</v>
      </c>
      <c r="AP20" s="316"/>
      <c r="AQ20" s="315"/>
      <c r="AR20" s="316"/>
      <c r="AS20" s="303"/>
      <c r="AT20" s="312"/>
      <c r="AU20" s="313"/>
    </row>
    <row r="21" spans="2:47" ht="15.75">
      <c r="B21" s="314" t="s">
        <v>127</v>
      </c>
      <c r="C21" s="315"/>
      <c r="D21" s="316"/>
      <c r="E21" s="315"/>
      <c r="F21" s="316"/>
      <c r="G21" s="315"/>
      <c r="H21" s="316"/>
      <c r="I21" s="315"/>
      <c r="J21" s="316"/>
      <c r="K21" s="315"/>
      <c r="L21" s="316"/>
      <c r="M21" s="315"/>
      <c r="N21" s="316"/>
      <c r="O21" s="315">
        <v>8</v>
      </c>
      <c r="P21" s="316"/>
      <c r="Q21" s="315"/>
      <c r="R21" s="316"/>
      <c r="S21" s="315"/>
      <c r="T21" s="316"/>
      <c r="U21" s="315"/>
      <c r="V21" s="316"/>
      <c r="W21" s="315"/>
      <c r="X21" s="316"/>
      <c r="Y21" s="315"/>
      <c r="Z21" s="316"/>
      <c r="AA21" s="315"/>
      <c r="AB21" s="316"/>
      <c r="AC21" s="315"/>
      <c r="AD21" s="316"/>
      <c r="AE21" s="315">
        <v>8</v>
      </c>
      <c r="AF21" s="316"/>
      <c r="AG21" s="315"/>
      <c r="AH21" s="316"/>
      <c r="AI21" s="315"/>
      <c r="AJ21" s="316"/>
      <c r="AK21" s="315"/>
      <c r="AL21" s="316"/>
      <c r="AM21" s="315">
        <v>9</v>
      </c>
      <c r="AN21" s="316"/>
      <c r="AO21" s="315"/>
      <c r="AP21" s="316"/>
      <c r="AQ21" s="315"/>
      <c r="AR21" s="316"/>
      <c r="AS21" s="303"/>
      <c r="AT21" s="312"/>
      <c r="AU21" s="313"/>
    </row>
    <row r="22" spans="2:47" ht="15.75">
      <c r="B22" s="314" t="s">
        <v>128</v>
      </c>
      <c r="C22" s="315"/>
      <c r="D22" s="316"/>
      <c r="E22" s="315"/>
      <c r="F22" s="316">
        <v>1</v>
      </c>
      <c r="G22" s="315"/>
      <c r="H22" s="316"/>
      <c r="I22" s="315"/>
      <c r="J22" s="316"/>
      <c r="K22" s="315"/>
      <c r="L22" s="316"/>
      <c r="M22" s="315">
        <v>23</v>
      </c>
      <c r="N22" s="316"/>
      <c r="O22" s="315"/>
      <c r="P22" s="316"/>
      <c r="Q22" s="315"/>
      <c r="R22" s="316"/>
      <c r="S22" s="315"/>
      <c r="T22" s="316"/>
      <c r="U22" s="315"/>
      <c r="V22" s="316"/>
      <c r="W22" s="315"/>
      <c r="X22" s="316"/>
      <c r="Y22" s="315"/>
      <c r="Z22" s="316"/>
      <c r="AA22" s="315"/>
      <c r="AB22" s="316"/>
      <c r="AC22" s="315"/>
      <c r="AD22" s="316"/>
      <c r="AE22" s="315"/>
      <c r="AF22" s="316"/>
      <c r="AG22" s="315"/>
      <c r="AH22" s="316"/>
      <c r="AI22" s="315"/>
      <c r="AJ22" s="316"/>
      <c r="AK22" s="315">
        <v>9</v>
      </c>
      <c r="AL22" s="316"/>
      <c r="AM22" s="315"/>
      <c r="AN22" s="316"/>
      <c r="AO22" s="315"/>
      <c r="AP22" s="316"/>
      <c r="AQ22" s="315">
        <v>9</v>
      </c>
      <c r="AR22" s="316"/>
      <c r="AS22" s="303"/>
      <c r="AT22" s="312"/>
      <c r="AU22" s="313"/>
    </row>
    <row r="23" spans="2:47" ht="15.75">
      <c r="B23" s="314" t="s">
        <v>129</v>
      </c>
      <c r="C23" s="315"/>
      <c r="D23" s="316"/>
      <c r="E23" s="315"/>
      <c r="F23" s="316"/>
      <c r="G23" s="315"/>
      <c r="H23" s="316"/>
      <c r="I23" s="315"/>
      <c r="J23" s="316"/>
      <c r="K23" s="315"/>
      <c r="L23" s="316"/>
      <c r="M23" s="315"/>
      <c r="N23" s="316"/>
      <c r="O23" s="315"/>
      <c r="P23" s="316"/>
      <c r="Q23" s="315"/>
      <c r="R23" s="316">
        <v>2</v>
      </c>
      <c r="S23" s="315"/>
      <c r="T23" s="316"/>
      <c r="U23" s="315"/>
      <c r="V23" s="316"/>
      <c r="W23" s="315">
        <v>4</v>
      </c>
      <c r="X23" s="316"/>
      <c r="Y23" s="315"/>
      <c r="Z23" s="316"/>
      <c r="AA23" s="315"/>
      <c r="AB23" s="316"/>
      <c r="AC23" s="315"/>
      <c r="AD23" s="316"/>
      <c r="AE23" s="315"/>
      <c r="AF23" s="316">
        <v>1</v>
      </c>
      <c r="AG23" s="315"/>
      <c r="AH23" s="316"/>
      <c r="AI23" s="315"/>
      <c r="AJ23" s="316"/>
      <c r="AK23" s="315"/>
      <c r="AL23" s="316"/>
      <c r="AM23" s="315"/>
      <c r="AN23" s="316"/>
      <c r="AO23" s="315"/>
      <c r="AP23" s="316"/>
      <c r="AQ23" s="315"/>
      <c r="AR23" s="316"/>
      <c r="AS23" s="303"/>
      <c r="AT23" s="312"/>
      <c r="AU23" s="313"/>
    </row>
    <row r="24" spans="2:47" ht="15.75">
      <c r="B24" s="314" t="s">
        <v>130</v>
      </c>
      <c r="C24" s="315">
        <v>12</v>
      </c>
      <c r="D24" s="316"/>
      <c r="E24" s="315"/>
      <c r="F24" s="316"/>
      <c r="G24" s="315"/>
      <c r="H24" s="316"/>
      <c r="I24" s="315">
        <v>9</v>
      </c>
      <c r="J24" s="316"/>
      <c r="K24" s="315"/>
      <c r="L24" s="316"/>
      <c r="M24" s="315"/>
      <c r="N24" s="316">
        <v>1</v>
      </c>
      <c r="O24" s="315"/>
      <c r="P24" s="316"/>
      <c r="Q24" s="315"/>
      <c r="R24" s="316"/>
      <c r="S24" s="315"/>
      <c r="T24" s="316"/>
      <c r="U24" s="315">
        <v>9</v>
      </c>
      <c r="V24" s="316"/>
      <c r="W24" s="315"/>
      <c r="X24" s="316"/>
      <c r="Y24" s="315"/>
      <c r="Z24" s="316"/>
      <c r="AA24" s="315">
        <v>4</v>
      </c>
      <c r="AB24" s="316"/>
      <c r="AC24" s="315"/>
      <c r="AD24" s="316"/>
      <c r="AE24" s="315">
        <v>32</v>
      </c>
      <c r="AF24" s="316"/>
      <c r="AG24" s="315"/>
      <c r="AH24" s="316"/>
      <c r="AI24" s="315"/>
      <c r="AJ24" s="316"/>
      <c r="AK24" s="315"/>
      <c r="AL24" s="316"/>
      <c r="AM24" s="315"/>
      <c r="AN24" s="316">
        <v>1</v>
      </c>
      <c r="AO24" s="315"/>
      <c r="AP24" s="316"/>
      <c r="AQ24" s="315"/>
      <c r="AR24" s="316"/>
      <c r="AS24" s="303"/>
      <c r="AT24" s="312"/>
      <c r="AU24" s="313"/>
    </row>
    <row r="25" spans="2:47" ht="15.75">
      <c r="B25" s="314" t="s">
        <v>131</v>
      </c>
      <c r="C25" s="315"/>
      <c r="D25" s="316"/>
      <c r="E25" s="315"/>
      <c r="F25" s="316"/>
      <c r="G25" s="315"/>
      <c r="H25" s="316"/>
      <c r="I25" s="315"/>
      <c r="J25" s="316"/>
      <c r="K25" s="315"/>
      <c r="L25" s="316"/>
      <c r="M25" s="315"/>
      <c r="N25" s="316">
        <v>1</v>
      </c>
      <c r="O25" s="315"/>
      <c r="P25" s="316"/>
      <c r="Q25" s="315"/>
      <c r="R25" s="316"/>
      <c r="S25" s="315"/>
      <c r="T25" s="316"/>
      <c r="U25" s="315"/>
      <c r="V25" s="316"/>
      <c r="W25" s="315"/>
      <c r="X25" s="316"/>
      <c r="Y25" s="315">
        <v>5</v>
      </c>
      <c r="Z25" s="316"/>
      <c r="AA25" s="315"/>
      <c r="AB25" s="316"/>
      <c r="AC25" s="315"/>
      <c r="AD25" s="316"/>
      <c r="AE25" s="315"/>
      <c r="AF25" s="316"/>
      <c r="AG25" s="315"/>
      <c r="AH25" s="316"/>
      <c r="AI25" s="315">
        <v>19</v>
      </c>
      <c r="AJ25" s="316"/>
      <c r="AK25" s="315"/>
      <c r="AL25" s="316"/>
      <c r="AM25" s="315"/>
      <c r="AN25" s="316"/>
      <c r="AO25" s="315"/>
      <c r="AP25" s="316"/>
      <c r="AQ25" s="315"/>
      <c r="AR25" s="316"/>
      <c r="AS25" s="303"/>
      <c r="AT25" s="312"/>
      <c r="AU25" s="313"/>
    </row>
    <row r="26" spans="2:47" ht="15.75">
      <c r="B26" s="314" t="s">
        <v>132</v>
      </c>
      <c r="C26" s="315"/>
      <c r="D26" s="316">
        <v>1</v>
      </c>
      <c r="E26" s="315"/>
      <c r="F26" s="316"/>
      <c r="G26" s="315"/>
      <c r="H26" s="316"/>
      <c r="I26" s="315"/>
      <c r="J26" s="316"/>
      <c r="K26" s="315">
        <v>12</v>
      </c>
      <c r="L26" s="316"/>
      <c r="M26" s="315">
        <v>16</v>
      </c>
      <c r="N26" s="316"/>
      <c r="O26" s="315"/>
      <c r="P26" s="316"/>
      <c r="Q26" s="315">
        <v>15</v>
      </c>
      <c r="R26" s="316"/>
      <c r="S26" s="315"/>
      <c r="T26" s="316"/>
      <c r="U26" s="315"/>
      <c r="V26" s="316"/>
      <c r="W26" s="315"/>
      <c r="X26" s="316"/>
      <c r="Y26" s="315"/>
      <c r="Z26" s="316">
        <v>1</v>
      </c>
      <c r="AA26" s="315"/>
      <c r="AB26" s="316"/>
      <c r="AC26" s="315"/>
      <c r="AD26" s="316"/>
      <c r="AE26" s="315"/>
      <c r="AF26" s="316"/>
      <c r="AG26" s="315"/>
      <c r="AH26" s="316"/>
      <c r="AI26" s="315"/>
      <c r="AJ26" s="316"/>
      <c r="AK26" s="315"/>
      <c r="AL26" s="316"/>
      <c r="AM26" s="315"/>
      <c r="AN26" s="316"/>
      <c r="AO26" s="315"/>
      <c r="AP26" s="316"/>
      <c r="AQ26" s="315"/>
      <c r="AR26" s="316"/>
      <c r="AS26" s="303"/>
      <c r="AT26" s="312"/>
      <c r="AU26" s="313"/>
    </row>
    <row r="27" spans="2:47" ht="15.75">
      <c r="B27" s="314" t="s">
        <v>133</v>
      </c>
      <c r="C27" s="315"/>
      <c r="D27" s="316"/>
      <c r="E27" s="315"/>
      <c r="F27" s="316"/>
      <c r="G27" s="315"/>
      <c r="H27" s="316"/>
      <c r="I27" s="315"/>
      <c r="J27" s="316"/>
      <c r="K27" s="315"/>
      <c r="L27" s="316"/>
      <c r="M27" s="315"/>
      <c r="N27" s="316"/>
      <c r="O27" s="315">
        <v>14</v>
      </c>
      <c r="P27" s="316"/>
      <c r="Q27" s="315"/>
      <c r="R27" s="316"/>
      <c r="S27" s="315"/>
      <c r="T27" s="316"/>
      <c r="U27" s="315"/>
      <c r="V27" s="316"/>
      <c r="W27" s="315"/>
      <c r="X27" s="316"/>
      <c r="Y27" s="315"/>
      <c r="Z27" s="316"/>
      <c r="AA27" s="315"/>
      <c r="AB27" s="316"/>
      <c r="AC27" s="315"/>
      <c r="AD27" s="316"/>
      <c r="AE27" s="315"/>
      <c r="AF27" s="316"/>
      <c r="AG27" s="315"/>
      <c r="AH27" s="316"/>
      <c r="AI27" s="315"/>
      <c r="AJ27" s="316"/>
      <c r="AK27" s="315"/>
      <c r="AL27" s="316"/>
      <c r="AM27" s="315"/>
      <c r="AN27" s="316"/>
      <c r="AO27" s="315"/>
      <c r="AP27" s="316"/>
      <c r="AQ27" s="315">
        <v>21</v>
      </c>
      <c r="AR27" s="316"/>
      <c r="AS27" s="303"/>
      <c r="AT27" s="312"/>
      <c r="AU27" s="313"/>
    </row>
    <row r="28" spans="2:47" ht="15.75">
      <c r="B28" s="314" t="s">
        <v>134</v>
      </c>
      <c r="C28" s="315"/>
      <c r="D28" s="316"/>
      <c r="E28" s="315"/>
      <c r="F28" s="316"/>
      <c r="G28" s="315"/>
      <c r="H28" s="316"/>
      <c r="I28" s="315"/>
      <c r="J28" s="316"/>
      <c r="K28" s="315"/>
      <c r="L28" s="316"/>
      <c r="M28" s="315"/>
      <c r="N28" s="316"/>
      <c r="O28" s="315"/>
      <c r="P28" s="316"/>
      <c r="Q28" s="315"/>
      <c r="R28" s="316"/>
      <c r="S28" s="315"/>
      <c r="T28" s="316"/>
      <c r="U28" s="315">
        <v>15</v>
      </c>
      <c r="V28" s="316"/>
      <c r="W28" s="315"/>
      <c r="X28" s="316"/>
      <c r="Y28" s="315"/>
      <c r="Z28" s="316"/>
      <c r="AA28" s="315"/>
      <c r="AB28" s="316"/>
      <c r="AC28" s="315"/>
      <c r="AD28" s="316"/>
      <c r="AE28" s="315"/>
      <c r="AF28" s="316"/>
      <c r="AG28" s="315"/>
      <c r="AH28" s="316"/>
      <c r="AI28" s="315"/>
      <c r="AJ28" s="316"/>
      <c r="AK28" s="315">
        <v>13</v>
      </c>
      <c r="AL28" s="316"/>
      <c r="AM28" s="315">
        <v>1</v>
      </c>
      <c r="AN28" s="316"/>
      <c r="AO28" s="315">
        <v>6</v>
      </c>
      <c r="AP28" s="316"/>
      <c r="AQ28" s="315"/>
      <c r="AR28" s="316"/>
      <c r="AS28" s="303"/>
      <c r="AT28" s="312"/>
      <c r="AU28" s="313"/>
    </row>
    <row r="29" spans="2:47" ht="15.75">
      <c r="B29" s="314" t="s">
        <v>135</v>
      </c>
      <c r="C29" s="315"/>
      <c r="D29" s="316"/>
      <c r="E29" s="315"/>
      <c r="F29" s="316"/>
      <c r="G29" s="315">
        <v>31</v>
      </c>
      <c r="H29" s="316"/>
      <c r="I29" s="315">
        <v>13</v>
      </c>
      <c r="J29" s="316"/>
      <c r="K29" s="315"/>
      <c r="L29" s="316"/>
      <c r="M29" s="315"/>
      <c r="N29" s="316"/>
      <c r="O29" s="315"/>
      <c r="P29" s="316">
        <v>1</v>
      </c>
      <c r="Q29" s="315"/>
      <c r="R29" s="316"/>
      <c r="S29" s="315">
        <v>8</v>
      </c>
      <c r="T29" s="316"/>
      <c r="U29" s="315"/>
      <c r="V29" s="316"/>
      <c r="W29" s="315"/>
      <c r="X29" s="316"/>
      <c r="Y29" s="315"/>
      <c r="Z29" s="316"/>
      <c r="AA29" s="315"/>
      <c r="AB29" s="316"/>
      <c r="AC29" s="315"/>
      <c r="AD29" s="316"/>
      <c r="AE29" s="315">
        <v>14</v>
      </c>
      <c r="AF29" s="316"/>
      <c r="AG29" s="315">
        <v>12</v>
      </c>
      <c r="AH29" s="316"/>
      <c r="AI29" s="315"/>
      <c r="AJ29" s="316">
        <v>1</v>
      </c>
      <c r="AK29" s="315"/>
      <c r="AL29" s="316"/>
      <c r="AM29" s="315"/>
      <c r="AN29" s="316"/>
      <c r="AO29" s="315"/>
      <c r="AP29" s="316"/>
      <c r="AQ29" s="315"/>
      <c r="AR29" s="316"/>
      <c r="AS29" s="303"/>
      <c r="AT29" s="312"/>
      <c r="AU29" s="313"/>
    </row>
    <row r="30" spans="2:47" ht="15.75">
      <c r="B30" s="314" t="s">
        <v>136</v>
      </c>
      <c r="C30" s="315">
        <v>31</v>
      </c>
      <c r="D30" s="316"/>
      <c r="E30" s="315"/>
      <c r="F30" s="316"/>
      <c r="G30" s="315"/>
      <c r="H30" s="316"/>
      <c r="I30" s="315"/>
      <c r="J30" s="316"/>
      <c r="K30" s="315"/>
      <c r="L30" s="316"/>
      <c r="M30" s="315"/>
      <c r="N30" s="316"/>
      <c r="O30" s="315">
        <v>21</v>
      </c>
      <c r="P30" s="316"/>
      <c r="Q30" s="315"/>
      <c r="R30" s="316"/>
      <c r="S30" s="315">
        <v>14</v>
      </c>
      <c r="T30" s="316"/>
      <c r="U30" s="315"/>
      <c r="V30" s="316"/>
      <c r="W30" s="315"/>
      <c r="X30" s="316"/>
      <c r="Y30" s="315"/>
      <c r="Z30" s="316"/>
      <c r="AA30" s="315"/>
      <c r="AB30" s="316"/>
      <c r="AC30" s="315"/>
      <c r="AD30" s="316"/>
      <c r="AE30" s="315"/>
      <c r="AF30" s="316"/>
      <c r="AG30" s="315"/>
      <c r="AH30" s="316"/>
      <c r="AI30" s="315">
        <v>12</v>
      </c>
      <c r="AJ30" s="316"/>
      <c r="AK30" s="315"/>
      <c r="AL30" s="316"/>
      <c r="AM30" s="315"/>
      <c r="AN30" s="316"/>
      <c r="AO30" s="315"/>
      <c r="AP30" s="316"/>
      <c r="AQ30" s="315"/>
      <c r="AR30" s="316"/>
      <c r="AS30" s="303"/>
      <c r="AT30" s="312"/>
      <c r="AU30" s="313"/>
    </row>
    <row r="31" spans="2:47" ht="15.75">
      <c r="B31" s="314" t="s">
        <v>137</v>
      </c>
      <c r="C31" s="315"/>
      <c r="D31" s="316"/>
      <c r="E31" s="315"/>
      <c r="F31" s="316"/>
      <c r="G31" s="315"/>
      <c r="H31" s="316"/>
      <c r="I31" s="315"/>
      <c r="J31" s="316"/>
      <c r="K31" s="315"/>
      <c r="L31" s="316"/>
      <c r="M31" s="315">
        <v>32</v>
      </c>
      <c r="N31" s="316"/>
      <c r="O31" s="315"/>
      <c r="P31" s="316"/>
      <c r="Q31" s="315"/>
      <c r="R31" s="316"/>
      <c r="S31" s="315"/>
      <c r="T31" s="316"/>
      <c r="U31" s="315"/>
      <c r="V31" s="316"/>
      <c r="W31" s="315"/>
      <c r="X31" s="316">
        <v>1</v>
      </c>
      <c r="Y31" s="315"/>
      <c r="Z31" s="316"/>
      <c r="AA31" s="315"/>
      <c r="AB31" s="316"/>
      <c r="AC31" s="315"/>
      <c r="AD31" s="316"/>
      <c r="AE31" s="315"/>
      <c r="AF31" s="316"/>
      <c r="AG31" s="315"/>
      <c r="AH31" s="316"/>
      <c r="AI31" s="315"/>
      <c r="AJ31" s="316"/>
      <c r="AK31" s="315"/>
      <c r="AL31" s="316"/>
      <c r="AM31" s="315"/>
      <c r="AN31" s="316"/>
      <c r="AO31" s="315"/>
      <c r="AP31" s="316"/>
      <c r="AQ31" s="315"/>
      <c r="AR31" s="316"/>
      <c r="AS31" s="303"/>
      <c r="AT31" s="312"/>
      <c r="AU31" s="313"/>
    </row>
    <row r="32" spans="2:47" ht="15.75">
      <c r="B32" s="314" t="s">
        <v>138</v>
      </c>
      <c r="C32" s="315"/>
      <c r="D32" s="316"/>
      <c r="E32" s="315">
        <v>4</v>
      </c>
      <c r="F32" s="316"/>
      <c r="G32" s="315"/>
      <c r="H32" s="316"/>
      <c r="I32" s="315"/>
      <c r="J32" s="316"/>
      <c r="K32" s="315"/>
      <c r="L32" s="316"/>
      <c r="M32" s="315"/>
      <c r="N32" s="316"/>
      <c r="O32" s="315"/>
      <c r="P32" s="316"/>
      <c r="Q32" s="315"/>
      <c r="R32" s="316"/>
      <c r="S32" s="315"/>
      <c r="T32" s="316"/>
      <c r="U32" s="315"/>
      <c r="V32" s="316"/>
      <c r="W32" s="315"/>
      <c r="X32" s="316"/>
      <c r="Y32" s="315">
        <v>8</v>
      </c>
      <c r="Z32" s="316"/>
      <c r="AA32" s="315"/>
      <c r="AB32" s="316"/>
      <c r="AC32" s="315"/>
      <c r="AD32" s="316"/>
      <c r="AE32" s="315"/>
      <c r="AF32" s="316"/>
      <c r="AG32" s="315"/>
      <c r="AH32" s="316"/>
      <c r="AI32" s="315"/>
      <c r="AJ32" s="316"/>
      <c r="AK32" s="315">
        <v>17</v>
      </c>
      <c r="AL32" s="316"/>
      <c r="AM32" s="315"/>
      <c r="AN32" s="316"/>
      <c r="AO32" s="315"/>
      <c r="AP32" s="316"/>
      <c r="AQ32" s="315"/>
      <c r="AR32" s="316"/>
      <c r="AS32" s="303"/>
      <c r="AT32" s="312"/>
      <c r="AU32" s="313"/>
    </row>
    <row r="33" spans="2:47" ht="15.75">
      <c r="B33" s="314" t="s">
        <v>139</v>
      </c>
      <c r="C33" s="315"/>
      <c r="D33" s="316"/>
      <c r="E33" s="315"/>
      <c r="F33" s="316"/>
      <c r="G33" s="315"/>
      <c r="H33" s="316"/>
      <c r="I33" s="315"/>
      <c r="J33" s="316"/>
      <c r="K33" s="315"/>
      <c r="L33" s="316"/>
      <c r="M33" s="315"/>
      <c r="N33" s="316">
        <v>2</v>
      </c>
      <c r="O33" s="315"/>
      <c r="P33" s="316"/>
      <c r="Q33" s="315"/>
      <c r="R33" s="316"/>
      <c r="S33" s="315"/>
      <c r="T33" s="316"/>
      <c r="U33" s="315">
        <v>3</v>
      </c>
      <c r="V33" s="316"/>
      <c r="W33" s="315">
        <v>17</v>
      </c>
      <c r="X33" s="316"/>
      <c r="Y33" s="315"/>
      <c r="Z33" s="316"/>
      <c r="AA33" s="315"/>
      <c r="AB33" s="316"/>
      <c r="AC33" s="315"/>
      <c r="AD33" s="316"/>
      <c r="AE33" s="315"/>
      <c r="AF33" s="316"/>
      <c r="AG33" s="315"/>
      <c r="AH33" s="316"/>
      <c r="AI33" s="315"/>
      <c r="AJ33" s="316"/>
      <c r="AK33" s="315"/>
      <c r="AL33" s="316"/>
      <c r="AM33" s="315"/>
      <c r="AN33" s="316"/>
      <c r="AO33" s="315"/>
      <c r="AP33" s="316"/>
      <c r="AQ33" s="315"/>
      <c r="AR33" s="316"/>
      <c r="AS33" s="303"/>
      <c r="AT33" s="312"/>
      <c r="AU33" s="313"/>
    </row>
    <row r="34" spans="2:47" ht="15.75">
      <c r="B34" s="314" t="s">
        <v>140</v>
      </c>
      <c r="C34" s="315"/>
      <c r="D34" s="316"/>
      <c r="E34" s="315"/>
      <c r="F34" s="316"/>
      <c r="G34" s="315"/>
      <c r="H34" s="316"/>
      <c r="I34" s="315">
        <v>5</v>
      </c>
      <c r="J34" s="316"/>
      <c r="K34" s="315"/>
      <c r="L34" s="316"/>
      <c r="M34" s="315"/>
      <c r="N34" s="316"/>
      <c r="O34" s="315"/>
      <c r="P34" s="316"/>
      <c r="Q34" s="315">
        <v>32</v>
      </c>
      <c r="R34" s="316"/>
      <c r="S34" s="315">
        <v>9</v>
      </c>
      <c r="T34" s="316"/>
      <c r="U34" s="315"/>
      <c r="V34" s="316"/>
      <c r="W34" s="315"/>
      <c r="X34" s="316"/>
      <c r="Y34" s="315"/>
      <c r="Z34" s="316"/>
      <c r="AA34" s="315">
        <v>12</v>
      </c>
      <c r="AB34" s="316"/>
      <c r="AC34" s="315"/>
      <c r="AD34" s="316"/>
      <c r="AE34" s="315"/>
      <c r="AF34" s="316"/>
      <c r="AG34" s="315"/>
      <c r="AH34" s="316"/>
      <c r="AI34" s="315"/>
      <c r="AJ34" s="316"/>
      <c r="AK34" s="315"/>
      <c r="AL34" s="316"/>
      <c r="AM34" s="315"/>
      <c r="AN34" s="316">
        <v>1</v>
      </c>
      <c r="AO34" s="315"/>
      <c r="AP34" s="316"/>
      <c r="AQ34" s="315"/>
      <c r="AR34" s="316"/>
      <c r="AS34" s="303"/>
      <c r="AT34" s="312"/>
      <c r="AU34" s="313"/>
    </row>
    <row r="35" spans="2:47" ht="15.75">
      <c r="B35" s="314" t="s">
        <v>141</v>
      </c>
      <c r="C35" s="315"/>
      <c r="D35" s="316"/>
      <c r="E35" s="315">
        <v>8</v>
      </c>
      <c r="F35" s="316"/>
      <c r="G35" s="315"/>
      <c r="H35" s="316"/>
      <c r="I35" s="315"/>
      <c r="J35" s="316"/>
      <c r="K35" s="315"/>
      <c r="L35" s="316"/>
      <c r="M35" s="315"/>
      <c r="N35" s="316"/>
      <c r="O35" s="315">
        <v>9</v>
      </c>
      <c r="P35" s="316"/>
      <c r="Q35" s="315"/>
      <c r="R35" s="316"/>
      <c r="S35" s="315"/>
      <c r="T35" s="316"/>
      <c r="U35" s="315"/>
      <c r="V35" s="316"/>
      <c r="W35" s="315"/>
      <c r="X35" s="316"/>
      <c r="Y35" s="315"/>
      <c r="Z35" s="316"/>
      <c r="AA35" s="315"/>
      <c r="AB35" s="316"/>
      <c r="AC35" s="315"/>
      <c r="AD35" s="316"/>
      <c r="AE35" s="315"/>
      <c r="AF35" s="316"/>
      <c r="AG35" s="315"/>
      <c r="AH35" s="316"/>
      <c r="AI35" s="315"/>
      <c r="AJ35" s="316"/>
      <c r="AK35" s="315"/>
      <c r="AL35" s="316"/>
      <c r="AM35" s="315">
        <v>14</v>
      </c>
      <c r="AN35" s="316"/>
      <c r="AO35" s="315"/>
      <c r="AP35" s="316"/>
      <c r="AQ35" s="315"/>
      <c r="AR35" s="316"/>
      <c r="AS35" s="303"/>
      <c r="AT35" s="312"/>
      <c r="AU35" s="313"/>
    </row>
    <row r="36" spans="2:47" ht="15.75">
      <c r="B36" s="314" t="s">
        <v>142</v>
      </c>
      <c r="C36" s="315"/>
      <c r="D36" s="316"/>
      <c r="E36" s="315"/>
      <c r="F36" s="316"/>
      <c r="G36" s="315"/>
      <c r="H36" s="316"/>
      <c r="I36" s="315"/>
      <c r="J36" s="316"/>
      <c r="K36" s="315"/>
      <c r="L36" s="316"/>
      <c r="M36" s="315">
        <v>32</v>
      </c>
      <c r="N36" s="316"/>
      <c r="O36" s="315"/>
      <c r="P36" s="316"/>
      <c r="Q36" s="315"/>
      <c r="R36" s="316"/>
      <c r="S36" s="315"/>
      <c r="T36" s="316"/>
      <c r="U36" s="315"/>
      <c r="V36" s="316">
        <v>4</v>
      </c>
      <c r="W36" s="315"/>
      <c r="X36" s="316"/>
      <c r="Y36" s="315"/>
      <c r="Z36" s="316"/>
      <c r="AA36" s="315"/>
      <c r="AB36" s="316"/>
      <c r="AC36" s="315"/>
      <c r="AD36" s="316"/>
      <c r="AE36" s="315"/>
      <c r="AF36" s="316"/>
      <c r="AG36" s="315">
        <v>14</v>
      </c>
      <c r="AH36" s="316"/>
      <c r="AI36" s="315"/>
      <c r="AJ36" s="316"/>
      <c r="AK36" s="315">
        <v>25</v>
      </c>
      <c r="AL36" s="316"/>
      <c r="AM36" s="315"/>
      <c r="AN36" s="316"/>
      <c r="AO36" s="315"/>
      <c r="AP36" s="316"/>
      <c r="AQ36" s="315"/>
      <c r="AR36" s="316"/>
      <c r="AS36" s="303"/>
      <c r="AT36" s="312"/>
      <c r="AU36" s="313"/>
    </row>
    <row r="37" spans="2:47" ht="15.75">
      <c r="B37" s="314" t="s">
        <v>143</v>
      </c>
      <c r="C37" s="315">
        <v>5</v>
      </c>
      <c r="D37" s="316"/>
      <c r="E37" s="315"/>
      <c r="F37" s="316"/>
      <c r="G37" s="315"/>
      <c r="H37" s="316"/>
      <c r="I37" s="315"/>
      <c r="J37" s="316">
        <v>2</v>
      </c>
      <c r="K37" s="315"/>
      <c r="L37" s="316"/>
      <c r="M37" s="315"/>
      <c r="N37" s="316"/>
      <c r="O37" s="315"/>
      <c r="P37" s="316"/>
      <c r="Q37" s="315"/>
      <c r="R37" s="316"/>
      <c r="S37" s="315"/>
      <c r="T37" s="316"/>
      <c r="U37" s="315"/>
      <c r="V37" s="316"/>
      <c r="W37" s="315">
        <v>5</v>
      </c>
      <c r="X37" s="316"/>
      <c r="Y37" s="315"/>
      <c r="Z37" s="316"/>
      <c r="AA37" s="315"/>
      <c r="AB37" s="316"/>
      <c r="AC37" s="315"/>
      <c r="AD37" s="316"/>
      <c r="AE37" s="315"/>
      <c r="AF37" s="316"/>
      <c r="AG37" s="315">
        <v>15</v>
      </c>
      <c r="AH37" s="316"/>
      <c r="AI37" s="315"/>
      <c r="AJ37" s="316"/>
      <c r="AK37" s="315"/>
      <c r="AL37" s="316"/>
      <c r="AM37" s="315"/>
      <c r="AN37" s="316"/>
      <c r="AO37" s="315"/>
      <c r="AP37" s="316"/>
      <c r="AQ37" s="315">
        <v>14</v>
      </c>
      <c r="AR37" s="316"/>
      <c r="AS37" s="303"/>
      <c r="AT37" s="312"/>
      <c r="AU37" s="313"/>
    </row>
    <row r="38" spans="2:47" ht="15.75">
      <c r="B38" s="314" t="s">
        <v>144</v>
      </c>
      <c r="C38" s="315"/>
      <c r="D38" s="316"/>
      <c r="E38" s="315"/>
      <c r="F38" s="316"/>
      <c r="G38" s="315">
        <v>4</v>
      </c>
      <c r="H38" s="316"/>
      <c r="I38" s="315"/>
      <c r="J38" s="316"/>
      <c r="K38" s="315"/>
      <c r="L38" s="316"/>
      <c r="M38" s="315"/>
      <c r="N38" s="316"/>
      <c r="O38" s="315"/>
      <c r="P38" s="316"/>
      <c r="Q38" s="315"/>
      <c r="R38" s="316"/>
      <c r="S38" s="315"/>
      <c r="T38" s="316"/>
      <c r="U38" s="315">
        <v>6</v>
      </c>
      <c r="V38" s="316"/>
      <c r="W38" s="315"/>
      <c r="X38" s="316"/>
      <c r="Y38" s="315">
        <v>3</v>
      </c>
      <c r="Z38" s="316"/>
      <c r="AA38" s="315"/>
      <c r="AB38" s="316"/>
      <c r="AC38" s="315"/>
      <c r="AD38" s="316"/>
      <c r="AE38" s="315"/>
      <c r="AF38" s="316"/>
      <c r="AG38" s="315"/>
      <c r="AH38" s="316"/>
      <c r="AI38" s="315"/>
      <c r="AJ38" s="316"/>
      <c r="AK38" s="315"/>
      <c r="AL38" s="316"/>
      <c r="AM38" s="315">
        <v>32</v>
      </c>
      <c r="AN38" s="316"/>
      <c r="AO38" s="315"/>
      <c r="AP38" s="316"/>
      <c r="AQ38" s="315"/>
      <c r="AR38" s="316"/>
      <c r="AS38" s="303"/>
      <c r="AT38" s="312"/>
      <c r="AU38" s="313"/>
    </row>
    <row r="39" spans="2:47" ht="15.75">
      <c r="B39" s="314" t="s">
        <v>145</v>
      </c>
      <c r="C39" s="315"/>
      <c r="D39" s="316"/>
      <c r="E39" s="315"/>
      <c r="F39" s="316"/>
      <c r="G39" s="315"/>
      <c r="H39" s="316"/>
      <c r="I39" s="315"/>
      <c r="J39" s="316"/>
      <c r="K39" s="315"/>
      <c r="L39" s="316"/>
      <c r="M39" s="315">
        <v>4</v>
      </c>
      <c r="N39" s="316">
        <v>6</v>
      </c>
      <c r="O39" s="315"/>
      <c r="P39" s="316"/>
      <c r="Q39" s="315">
        <v>8</v>
      </c>
      <c r="R39" s="316"/>
      <c r="S39" s="315"/>
      <c r="T39" s="316"/>
      <c r="U39" s="315"/>
      <c r="V39" s="316"/>
      <c r="W39" s="315"/>
      <c r="X39" s="316">
        <v>1</v>
      </c>
      <c r="Y39" s="315"/>
      <c r="Z39" s="316"/>
      <c r="AA39" s="315"/>
      <c r="AB39" s="316"/>
      <c r="AC39" s="315"/>
      <c r="AD39" s="316"/>
      <c r="AE39" s="315"/>
      <c r="AF39" s="316"/>
      <c r="AG39" s="315"/>
      <c r="AH39" s="316"/>
      <c r="AI39" s="315"/>
      <c r="AJ39" s="316"/>
      <c r="AK39" s="315"/>
      <c r="AL39" s="316"/>
      <c r="AM39" s="315">
        <v>6</v>
      </c>
      <c r="AN39" s="316"/>
      <c r="AO39" s="315"/>
      <c r="AP39" s="316"/>
      <c r="AQ39" s="315"/>
      <c r="AR39" s="316"/>
      <c r="AS39" s="303"/>
      <c r="AT39" s="312"/>
      <c r="AU39" s="313"/>
    </row>
    <row r="40" spans="2:47" ht="15.75">
      <c r="B40" s="314" t="s">
        <v>146</v>
      </c>
      <c r="C40" s="315">
        <v>2</v>
      </c>
      <c r="D40" s="316"/>
      <c r="E40" s="315"/>
      <c r="F40" s="316"/>
      <c r="G40" s="315"/>
      <c r="H40" s="316"/>
      <c r="I40" s="315">
        <v>7</v>
      </c>
      <c r="J40" s="316"/>
      <c r="K40" s="315">
        <v>8</v>
      </c>
      <c r="L40" s="316"/>
      <c r="M40" s="315"/>
      <c r="N40" s="316"/>
      <c r="O40" s="315"/>
      <c r="P40" s="316"/>
      <c r="Q40" s="315"/>
      <c r="R40" s="316"/>
      <c r="S40" s="315">
        <v>14</v>
      </c>
      <c r="T40" s="316"/>
      <c r="U40" s="315"/>
      <c r="V40" s="316"/>
      <c r="W40" s="315"/>
      <c r="X40" s="316"/>
      <c r="Y40" s="315"/>
      <c r="Z40" s="316"/>
      <c r="AA40" s="315"/>
      <c r="AB40" s="316"/>
      <c r="AC40" s="315"/>
      <c r="AD40" s="316"/>
      <c r="AE40" s="315">
        <v>6</v>
      </c>
      <c r="AF40" s="316"/>
      <c r="AG40" s="315"/>
      <c r="AH40" s="316"/>
      <c r="AI40" s="315"/>
      <c r="AJ40" s="316"/>
      <c r="AK40" s="315"/>
      <c r="AL40" s="316"/>
      <c r="AM40" s="315"/>
      <c r="AN40" s="316"/>
      <c r="AO40" s="315">
        <v>26</v>
      </c>
      <c r="AP40" s="316"/>
      <c r="AQ40" s="315"/>
      <c r="AR40" s="316"/>
      <c r="AS40" s="303"/>
      <c r="AT40" s="312"/>
      <c r="AU40" s="313"/>
    </row>
    <row r="41" spans="2:47" ht="16.5" thickBot="1">
      <c r="B41" s="317" t="s">
        <v>147</v>
      </c>
      <c r="C41" s="315"/>
      <c r="D41" s="316">
        <v>1</v>
      </c>
      <c r="E41" s="315"/>
      <c r="F41" s="316"/>
      <c r="G41" s="315"/>
      <c r="H41" s="316"/>
      <c r="I41" s="315"/>
      <c r="J41" s="316"/>
      <c r="K41" s="315"/>
      <c r="L41" s="316"/>
      <c r="M41" s="315">
        <v>18</v>
      </c>
      <c r="N41" s="316"/>
      <c r="O41" s="315">
        <v>7</v>
      </c>
      <c r="P41" s="316"/>
      <c r="Q41" s="315">
        <v>9</v>
      </c>
      <c r="R41" s="316"/>
      <c r="S41" s="315"/>
      <c r="T41" s="316"/>
      <c r="U41" s="315"/>
      <c r="V41" s="316"/>
      <c r="W41" s="315">
        <v>10</v>
      </c>
      <c r="X41" s="316"/>
      <c r="Y41" s="315">
        <v>2</v>
      </c>
      <c r="Z41" s="316"/>
      <c r="AA41" s="315"/>
      <c r="AB41" s="316"/>
      <c r="AC41" s="315"/>
      <c r="AD41" s="316"/>
      <c r="AE41" s="315"/>
      <c r="AF41" s="316"/>
      <c r="AG41" s="315"/>
      <c r="AH41" s="316"/>
      <c r="AI41" s="315"/>
      <c r="AJ41" s="316"/>
      <c r="AK41" s="315"/>
      <c r="AL41" s="316"/>
      <c r="AM41" s="315">
        <v>8</v>
      </c>
      <c r="AN41" s="316"/>
      <c r="AO41" s="315"/>
      <c r="AP41" s="316">
        <v>1</v>
      </c>
      <c r="AQ41" s="315"/>
      <c r="AR41" s="316"/>
      <c r="AS41" s="303"/>
      <c r="AT41" s="318"/>
      <c r="AU41" s="319"/>
    </row>
    <row r="42" spans="2:44" ht="17.25" thickBot="1" thickTop="1">
      <c r="B42" s="320" t="s">
        <v>95</v>
      </c>
      <c r="C42" s="321"/>
      <c r="D42" s="322"/>
      <c r="E42" s="323"/>
      <c r="F42" s="324"/>
      <c r="G42" s="321"/>
      <c r="H42" s="322"/>
      <c r="I42" s="323"/>
      <c r="J42" s="324"/>
      <c r="K42" s="321"/>
      <c r="L42" s="322"/>
      <c r="M42" s="323"/>
      <c r="N42" s="324"/>
      <c r="O42" s="321"/>
      <c r="P42" s="322"/>
      <c r="Q42" s="323"/>
      <c r="R42" s="324"/>
      <c r="S42" s="321"/>
      <c r="T42" s="322"/>
      <c r="U42" s="323"/>
      <c r="V42" s="324"/>
      <c r="W42" s="321"/>
      <c r="X42" s="322"/>
      <c r="Y42" s="323"/>
      <c r="Z42" s="324"/>
      <c r="AA42" s="321"/>
      <c r="AB42" s="322"/>
      <c r="AC42" s="323"/>
      <c r="AD42" s="324"/>
      <c r="AE42" s="321"/>
      <c r="AF42" s="322"/>
      <c r="AG42" s="323"/>
      <c r="AH42" s="324"/>
      <c r="AI42" s="321"/>
      <c r="AJ42" s="322"/>
      <c r="AK42" s="323"/>
      <c r="AL42" s="324"/>
      <c r="AM42" s="321"/>
      <c r="AN42" s="322"/>
      <c r="AO42" s="323"/>
      <c r="AP42" s="324"/>
      <c r="AQ42" s="321"/>
      <c r="AR42" s="322"/>
    </row>
    <row r="43" ht="14.25" thickBot="1" thickTop="1"/>
    <row r="44" spans="3:8" ht="13.5" thickTop="1">
      <c r="C44" s="325" t="s">
        <v>65</v>
      </c>
      <c r="D44" s="326"/>
      <c r="E44" s="327"/>
      <c r="F44" s="328"/>
      <c r="G44" s="393"/>
      <c r="H44" s="394"/>
    </row>
    <row r="45" spans="3:8" ht="12.75">
      <c r="C45" s="329" t="s">
        <v>66</v>
      </c>
      <c r="D45" s="330"/>
      <c r="E45" s="331"/>
      <c r="F45" s="332"/>
      <c r="G45" s="395"/>
      <c r="H45" s="396"/>
    </row>
    <row r="46" spans="3:8" ht="13.5" thickBot="1">
      <c r="C46" s="333" t="s">
        <v>67</v>
      </c>
      <c r="D46" s="334"/>
      <c r="E46" s="335"/>
      <c r="F46" s="336"/>
      <c r="G46" s="397"/>
      <c r="H46" s="398"/>
    </row>
    <row r="47" ht="13.5" thickTop="1"/>
  </sheetData>
  <mergeCells count="25">
    <mergeCell ref="G44:H44"/>
    <mergeCell ref="G45:H45"/>
    <mergeCell ref="G46:H46"/>
    <mergeCell ref="AQ17:AR17"/>
    <mergeCell ref="AA17:AB17"/>
    <mergeCell ref="AC17:AD17"/>
    <mergeCell ref="AE17:AF17"/>
    <mergeCell ref="AG17:AH17"/>
    <mergeCell ref="S17:T17"/>
    <mergeCell ref="U17:V17"/>
    <mergeCell ref="AT17:AU17"/>
    <mergeCell ref="AI17:AJ17"/>
    <mergeCell ref="AK17:AL17"/>
    <mergeCell ref="AM17:AN17"/>
    <mergeCell ref="AO17:AP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</mergeCell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U45"/>
  <sheetViews>
    <sheetView showGridLines="0" workbookViewId="0" topLeftCell="A1">
      <selection activeCell="B66" sqref="B66"/>
    </sheetView>
  </sheetViews>
  <sheetFormatPr defaultColWidth="12.625" defaultRowHeight="12.75"/>
  <cols>
    <col min="1" max="1" width="6.25390625" style="0" customWidth="1"/>
    <col min="2" max="2" width="19.00390625" style="0" customWidth="1"/>
    <col min="3" max="44" width="4.875" style="0" customWidth="1"/>
    <col min="45" max="45" width="3.75390625" style="0" customWidth="1"/>
  </cols>
  <sheetData>
    <row r="2" ht="23.25" customHeight="1">
      <c r="B2" s="251" t="s">
        <v>328</v>
      </c>
    </row>
    <row r="3" ht="12.75" hidden="1"/>
    <row r="10" s="107" customFormat="1" ht="13.5" thickBot="1"/>
    <row r="12" ht="18">
      <c r="B12" s="254" t="s">
        <v>62</v>
      </c>
    </row>
    <row r="13" ht="12.75">
      <c r="B13" t="s">
        <v>87</v>
      </c>
    </row>
    <row r="14" ht="13.5" thickBot="1"/>
    <row r="15" spans="2:47" ht="16.5" thickTop="1">
      <c r="B15" s="350" t="s">
        <v>322</v>
      </c>
      <c r="C15" s="405">
        <v>1</v>
      </c>
      <c r="D15" s="406"/>
      <c r="E15" s="405">
        <v>2</v>
      </c>
      <c r="F15" s="406"/>
      <c r="G15" s="405">
        <v>3</v>
      </c>
      <c r="H15" s="406"/>
      <c r="I15" s="405">
        <v>4</v>
      </c>
      <c r="J15" s="406"/>
      <c r="K15" s="405">
        <v>5</v>
      </c>
      <c r="L15" s="406"/>
      <c r="M15" s="405">
        <v>6</v>
      </c>
      <c r="N15" s="406"/>
      <c r="O15" s="405">
        <v>7</v>
      </c>
      <c r="P15" s="406"/>
      <c r="Q15" s="405">
        <v>8</v>
      </c>
      <c r="R15" s="406"/>
      <c r="S15" s="405">
        <v>9</v>
      </c>
      <c r="T15" s="406"/>
      <c r="U15" s="405">
        <v>10</v>
      </c>
      <c r="V15" s="406"/>
      <c r="W15" s="405">
        <v>11</v>
      </c>
      <c r="X15" s="406"/>
      <c r="Y15" s="405">
        <v>12</v>
      </c>
      <c r="Z15" s="406"/>
      <c r="AA15" s="405">
        <v>13</v>
      </c>
      <c r="AB15" s="406"/>
      <c r="AC15" s="405">
        <v>14</v>
      </c>
      <c r="AD15" s="406"/>
      <c r="AE15" s="405">
        <v>15</v>
      </c>
      <c r="AF15" s="406"/>
      <c r="AG15" s="405">
        <v>16</v>
      </c>
      <c r="AH15" s="406"/>
      <c r="AI15" s="405">
        <v>17</v>
      </c>
      <c r="AJ15" s="406"/>
      <c r="AK15" s="405">
        <v>18</v>
      </c>
      <c r="AL15" s="406"/>
      <c r="AM15" s="405">
        <v>19</v>
      </c>
      <c r="AN15" s="406"/>
      <c r="AO15" s="405">
        <v>20</v>
      </c>
      <c r="AP15" s="406"/>
      <c r="AQ15" s="405">
        <v>21</v>
      </c>
      <c r="AR15" s="406"/>
      <c r="AS15" s="22"/>
      <c r="AT15" s="407" t="s">
        <v>63</v>
      </c>
      <c r="AU15" s="408"/>
    </row>
    <row r="16" spans="2:47" ht="16.5" thickBot="1">
      <c r="B16" s="23" t="s">
        <v>60</v>
      </c>
      <c r="C16" s="24" t="s">
        <v>58</v>
      </c>
      <c r="D16" s="25" t="s">
        <v>59</v>
      </c>
      <c r="E16" s="24" t="s">
        <v>58</v>
      </c>
      <c r="F16" s="25" t="s">
        <v>59</v>
      </c>
      <c r="G16" s="24" t="s">
        <v>58</v>
      </c>
      <c r="H16" s="25" t="s">
        <v>59</v>
      </c>
      <c r="I16" s="24" t="s">
        <v>58</v>
      </c>
      <c r="J16" s="25" t="s">
        <v>59</v>
      </c>
      <c r="K16" s="24" t="s">
        <v>58</v>
      </c>
      <c r="L16" s="25" t="s">
        <v>59</v>
      </c>
      <c r="M16" s="24" t="s">
        <v>58</v>
      </c>
      <c r="N16" s="25" t="s">
        <v>59</v>
      </c>
      <c r="O16" s="24" t="s">
        <v>58</v>
      </c>
      <c r="P16" s="25" t="s">
        <v>59</v>
      </c>
      <c r="Q16" s="24" t="s">
        <v>58</v>
      </c>
      <c r="R16" s="25" t="s">
        <v>59</v>
      </c>
      <c r="S16" s="24" t="s">
        <v>58</v>
      </c>
      <c r="T16" s="25" t="s">
        <v>59</v>
      </c>
      <c r="U16" s="24" t="s">
        <v>58</v>
      </c>
      <c r="V16" s="25" t="s">
        <v>59</v>
      </c>
      <c r="W16" s="24" t="s">
        <v>58</v>
      </c>
      <c r="X16" s="25" t="s">
        <v>59</v>
      </c>
      <c r="Y16" s="24" t="s">
        <v>58</v>
      </c>
      <c r="Z16" s="25" t="s">
        <v>59</v>
      </c>
      <c r="AA16" s="24" t="s">
        <v>58</v>
      </c>
      <c r="AB16" s="25" t="s">
        <v>59</v>
      </c>
      <c r="AC16" s="24" t="s">
        <v>58</v>
      </c>
      <c r="AD16" s="25" t="s">
        <v>59</v>
      </c>
      <c r="AE16" s="24" t="s">
        <v>58</v>
      </c>
      <c r="AF16" s="25" t="s">
        <v>59</v>
      </c>
      <c r="AG16" s="24" t="s">
        <v>58</v>
      </c>
      <c r="AH16" s="25" t="s">
        <v>59</v>
      </c>
      <c r="AI16" s="24" t="s">
        <v>58</v>
      </c>
      <c r="AJ16" s="25" t="s">
        <v>59</v>
      </c>
      <c r="AK16" s="24" t="s">
        <v>58</v>
      </c>
      <c r="AL16" s="25" t="s">
        <v>59</v>
      </c>
      <c r="AM16" s="24" t="s">
        <v>58</v>
      </c>
      <c r="AN16" s="25" t="s">
        <v>59</v>
      </c>
      <c r="AO16" s="24" t="s">
        <v>58</v>
      </c>
      <c r="AP16" s="25" t="s">
        <v>59</v>
      </c>
      <c r="AQ16" s="24" t="s">
        <v>58</v>
      </c>
      <c r="AR16" s="25" t="s">
        <v>59</v>
      </c>
      <c r="AS16" s="22"/>
      <c r="AT16" s="26" t="s">
        <v>24</v>
      </c>
      <c r="AU16" s="27" t="s">
        <v>64</v>
      </c>
    </row>
    <row r="17" spans="2:47" ht="16.5" thickTop="1">
      <c r="B17" s="94" t="s">
        <v>268</v>
      </c>
      <c r="C17" s="28">
        <v>8</v>
      </c>
      <c r="D17" s="29"/>
      <c r="E17" s="28"/>
      <c r="F17" s="29"/>
      <c r="G17" s="28"/>
      <c r="H17" s="29"/>
      <c r="I17" s="28"/>
      <c r="J17" s="29"/>
      <c r="K17" s="28">
        <v>9</v>
      </c>
      <c r="L17" s="29"/>
      <c r="M17" s="28"/>
      <c r="N17" s="29"/>
      <c r="O17" s="28"/>
      <c r="P17" s="29"/>
      <c r="Q17" s="28"/>
      <c r="R17" s="29"/>
      <c r="S17" s="28"/>
      <c r="T17" s="29"/>
      <c r="U17" s="28">
        <v>12</v>
      </c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>
        <v>17</v>
      </c>
      <c r="AP17" s="29"/>
      <c r="AQ17" s="28"/>
      <c r="AR17" s="29"/>
      <c r="AS17" s="22"/>
      <c r="AT17" s="68">
        <f>SUM(C17:AR17)</f>
        <v>46</v>
      </c>
      <c r="AU17" s="69">
        <f>SUM(D17,F17,H17,J17,L17,N17,P17,R17,T17,V17,X17,Z17,AB17,AD17,AF17,AH17,AJ17,AL17,AN17,AP17,AR17)</f>
        <v>0</v>
      </c>
    </row>
    <row r="18" spans="2:47" ht="15.75">
      <c r="B18" s="95" t="s">
        <v>126</v>
      </c>
      <c r="C18" s="30"/>
      <c r="D18" s="31"/>
      <c r="E18" s="30">
        <v>2</v>
      </c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>
        <v>1</v>
      </c>
      <c r="Q18" s="30"/>
      <c r="R18" s="31"/>
      <c r="S18" s="30">
        <v>13</v>
      </c>
      <c r="T18" s="31"/>
      <c r="U18" s="30"/>
      <c r="V18" s="31"/>
      <c r="W18" s="30">
        <v>2</v>
      </c>
      <c r="X18" s="31"/>
      <c r="Y18" s="30"/>
      <c r="Z18" s="31"/>
      <c r="AA18" s="30">
        <v>1</v>
      </c>
      <c r="AB18" s="31"/>
      <c r="AC18" s="30"/>
      <c r="AD18" s="31"/>
      <c r="AE18" s="30"/>
      <c r="AF18" s="31"/>
      <c r="AG18" s="30">
        <v>2</v>
      </c>
      <c r="AH18" s="31"/>
      <c r="AI18" s="30"/>
      <c r="AJ18" s="31"/>
      <c r="AK18" s="30"/>
      <c r="AL18" s="31"/>
      <c r="AM18" s="30"/>
      <c r="AN18" s="31"/>
      <c r="AO18" s="30">
        <v>8</v>
      </c>
      <c r="AP18" s="31"/>
      <c r="AQ18" s="30"/>
      <c r="AR18" s="31"/>
      <c r="AS18" s="22"/>
      <c r="AT18" s="68">
        <f aca="true" t="shared" si="0" ref="AT18:AT39">SUM(C18:AR18)</f>
        <v>29</v>
      </c>
      <c r="AU18" s="69">
        <f aca="true" t="shared" si="1" ref="AU18:AU39">SUM(D18,F18,H18,J18,L18,N18,P18,R18,T18,V18,X18,Z18,AB18,AD18,AF18,AH18,AJ18,AL18,AN18,AP18,AR18)</f>
        <v>1</v>
      </c>
    </row>
    <row r="19" spans="2:47" ht="15.75">
      <c r="B19" s="95" t="s">
        <v>127</v>
      </c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>
        <v>8</v>
      </c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>
        <v>8</v>
      </c>
      <c r="AF19" s="31"/>
      <c r="AG19" s="30"/>
      <c r="AH19" s="31"/>
      <c r="AI19" s="30"/>
      <c r="AJ19" s="31"/>
      <c r="AK19" s="30"/>
      <c r="AL19" s="31"/>
      <c r="AM19" s="30">
        <v>9</v>
      </c>
      <c r="AN19" s="31"/>
      <c r="AO19" s="30"/>
      <c r="AP19" s="31"/>
      <c r="AQ19" s="30"/>
      <c r="AR19" s="31"/>
      <c r="AS19" s="22"/>
      <c r="AT19" s="68">
        <f t="shared" si="0"/>
        <v>25</v>
      </c>
      <c r="AU19" s="69">
        <f t="shared" si="1"/>
        <v>0</v>
      </c>
    </row>
    <row r="20" spans="2:47" ht="15.75">
      <c r="B20" s="95" t="s">
        <v>128</v>
      </c>
      <c r="C20" s="30"/>
      <c r="D20" s="31"/>
      <c r="E20" s="30"/>
      <c r="F20" s="31">
        <v>1</v>
      </c>
      <c r="G20" s="30"/>
      <c r="H20" s="31"/>
      <c r="I20" s="30"/>
      <c r="J20" s="31"/>
      <c r="K20" s="30"/>
      <c r="L20" s="31"/>
      <c r="M20" s="30">
        <v>23</v>
      </c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30"/>
      <c r="AB20" s="31"/>
      <c r="AC20" s="30"/>
      <c r="AD20" s="31"/>
      <c r="AE20" s="30"/>
      <c r="AF20" s="31"/>
      <c r="AG20" s="30"/>
      <c r="AH20" s="31"/>
      <c r="AI20" s="30"/>
      <c r="AJ20" s="31"/>
      <c r="AK20" s="30">
        <v>9</v>
      </c>
      <c r="AL20" s="31"/>
      <c r="AM20" s="30"/>
      <c r="AN20" s="31"/>
      <c r="AO20" s="30"/>
      <c r="AP20" s="31"/>
      <c r="AQ20" s="30">
        <v>9</v>
      </c>
      <c r="AR20" s="31"/>
      <c r="AS20" s="22"/>
      <c r="AT20" s="68">
        <f t="shared" si="0"/>
        <v>42</v>
      </c>
      <c r="AU20" s="69">
        <f t="shared" si="1"/>
        <v>1</v>
      </c>
    </row>
    <row r="21" spans="2:47" ht="15.75">
      <c r="B21" s="95" t="s">
        <v>129</v>
      </c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>
        <v>2</v>
      </c>
      <c r="S21" s="30"/>
      <c r="T21" s="31"/>
      <c r="U21" s="30"/>
      <c r="V21" s="31"/>
      <c r="W21" s="30">
        <v>4</v>
      </c>
      <c r="X21" s="31"/>
      <c r="Y21" s="30"/>
      <c r="Z21" s="31"/>
      <c r="AA21" s="30"/>
      <c r="AB21" s="31"/>
      <c r="AC21" s="30"/>
      <c r="AD21" s="31"/>
      <c r="AE21" s="30"/>
      <c r="AF21" s="31">
        <v>1</v>
      </c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22"/>
      <c r="AT21" s="68">
        <f t="shared" si="0"/>
        <v>7</v>
      </c>
      <c r="AU21" s="69">
        <f t="shared" si="1"/>
        <v>3</v>
      </c>
    </row>
    <row r="22" spans="2:47" ht="15.75">
      <c r="B22" s="95" t="s">
        <v>130</v>
      </c>
      <c r="C22" s="30">
        <v>12</v>
      </c>
      <c r="D22" s="31"/>
      <c r="E22" s="30"/>
      <c r="F22" s="31"/>
      <c r="G22" s="30"/>
      <c r="H22" s="31"/>
      <c r="I22" s="30">
        <v>9</v>
      </c>
      <c r="J22" s="31"/>
      <c r="K22" s="30"/>
      <c r="L22" s="31"/>
      <c r="M22" s="30"/>
      <c r="N22" s="31">
        <v>1</v>
      </c>
      <c r="O22" s="30"/>
      <c r="P22" s="31"/>
      <c r="Q22" s="30"/>
      <c r="R22" s="31"/>
      <c r="S22" s="30"/>
      <c r="T22" s="31"/>
      <c r="U22" s="30">
        <v>9</v>
      </c>
      <c r="V22" s="31"/>
      <c r="W22" s="30"/>
      <c r="X22" s="31"/>
      <c r="Y22" s="30"/>
      <c r="Z22" s="31"/>
      <c r="AA22" s="30">
        <v>4</v>
      </c>
      <c r="AB22" s="31"/>
      <c r="AC22" s="30"/>
      <c r="AD22" s="31"/>
      <c r="AE22" s="30">
        <v>32</v>
      </c>
      <c r="AF22" s="31"/>
      <c r="AG22" s="30"/>
      <c r="AH22" s="31"/>
      <c r="AI22" s="30"/>
      <c r="AJ22" s="31"/>
      <c r="AK22" s="30"/>
      <c r="AL22" s="31"/>
      <c r="AM22" s="30"/>
      <c r="AN22" s="31">
        <v>1</v>
      </c>
      <c r="AO22" s="30"/>
      <c r="AP22" s="31"/>
      <c r="AQ22" s="30"/>
      <c r="AR22" s="31"/>
      <c r="AS22" s="22"/>
      <c r="AT22" s="68">
        <f t="shared" si="0"/>
        <v>68</v>
      </c>
      <c r="AU22" s="69">
        <f t="shared" si="1"/>
        <v>2</v>
      </c>
    </row>
    <row r="23" spans="2:47" ht="15.75">
      <c r="B23" s="95" t="s">
        <v>131</v>
      </c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>
        <v>1</v>
      </c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>
        <v>5</v>
      </c>
      <c r="Z23" s="31"/>
      <c r="AA23" s="30"/>
      <c r="AB23" s="31"/>
      <c r="AC23" s="30"/>
      <c r="AD23" s="31"/>
      <c r="AE23" s="30"/>
      <c r="AF23" s="31"/>
      <c r="AG23" s="30"/>
      <c r="AH23" s="31"/>
      <c r="AI23" s="30">
        <v>19</v>
      </c>
      <c r="AJ23" s="31"/>
      <c r="AK23" s="30"/>
      <c r="AL23" s="31"/>
      <c r="AM23" s="30"/>
      <c r="AN23" s="31"/>
      <c r="AO23" s="30"/>
      <c r="AP23" s="31"/>
      <c r="AQ23" s="30"/>
      <c r="AR23" s="31"/>
      <c r="AS23" s="22"/>
      <c r="AT23" s="68">
        <f t="shared" si="0"/>
        <v>25</v>
      </c>
      <c r="AU23" s="69">
        <f t="shared" si="1"/>
        <v>1</v>
      </c>
    </row>
    <row r="24" spans="2:47" ht="15.75">
      <c r="B24" s="95" t="s">
        <v>132</v>
      </c>
      <c r="C24" s="30"/>
      <c r="D24" s="31">
        <v>1</v>
      </c>
      <c r="E24" s="30"/>
      <c r="F24" s="31"/>
      <c r="G24" s="30"/>
      <c r="H24" s="31"/>
      <c r="I24" s="30"/>
      <c r="J24" s="31"/>
      <c r="K24" s="30">
        <v>12</v>
      </c>
      <c r="L24" s="31"/>
      <c r="M24" s="30">
        <v>16</v>
      </c>
      <c r="N24" s="31"/>
      <c r="O24" s="30"/>
      <c r="P24" s="31"/>
      <c r="Q24" s="30">
        <v>15</v>
      </c>
      <c r="R24" s="31"/>
      <c r="S24" s="30"/>
      <c r="T24" s="31"/>
      <c r="U24" s="30"/>
      <c r="V24" s="31"/>
      <c r="W24" s="30"/>
      <c r="X24" s="31"/>
      <c r="Y24" s="30"/>
      <c r="Z24" s="31">
        <v>1</v>
      </c>
      <c r="AA24" s="30"/>
      <c r="AB24" s="31"/>
      <c r="AC24" s="30"/>
      <c r="AD24" s="31"/>
      <c r="AE24" s="30"/>
      <c r="AF24" s="31"/>
      <c r="AG24" s="30"/>
      <c r="AH24" s="31"/>
      <c r="AI24" s="30"/>
      <c r="AJ24" s="31"/>
      <c r="AK24" s="30"/>
      <c r="AL24" s="31"/>
      <c r="AM24" s="30"/>
      <c r="AN24" s="31"/>
      <c r="AO24" s="30"/>
      <c r="AP24" s="31"/>
      <c r="AQ24" s="30"/>
      <c r="AR24" s="31"/>
      <c r="AS24" s="22"/>
      <c r="AT24" s="68">
        <f t="shared" si="0"/>
        <v>45</v>
      </c>
      <c r="AU24" s="69">
        <f t="shared" si="1"/>
        <v>2</v>
      </c>
    </row>
    <row r="25" spans="2:47" ht="15.75">
      <c r="B25" s="95" t="s">
        <v>133</v>
      </c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>
        <v>14</v>
      </c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1"/>
      <c r="AE25" s="30"/>
      <c r="AF25" s="31"/>
      <c r="AG25" s="30"/>
      <c r="AH25" s="31"/>
      <c r="AI25" s="30"/>
      <c r="AJ25" s="31"/>
      <c r="AK25" s="30"/>
      <c r="AL25" s="31"/>
      <c r="AM25" s="30"/>
      <c r="AN25" s="31"/>
      <c r="AO25" s="30"/>
      <c r="AP25" s="31"/>
      <c r="AQ25" s="30">
        <v>21</v>
      </c>
      <c r="AR25" s="31"/>
      <c r="AS25" s="22"/>
      <c r="AT25" s="68">
        <f t="shared" si="0"/>
        <v>35</v>
      </c>
      <c r="AU25" s="69">
        <f t="shared" si="1"/>
        <v>0</v>
      </c>
    </row>
    <row r="26" spans="2:47" ht="15.75">
      <c r="B26" s="95" t="s">
        <v>134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>
        <v>15</v>
      </c>
      <c r="V26" s="31"/>
      <c r="W26" s="30"/>
      <c r="X26" s="31"/>
      <c r="Y26" s="30"/>
      <c r="Z26" s="31"/>
      <c r="AA26" s="30"/>
      <c r="AB26" s="31"/>
      <c r="AC26" s="30"/>
      <c r="AD26" s="31"/>
      <c r="AE26" s="30"/>
      <c r="AF26" s="31"/>
      <c r="AG26" s="30"/>
      <c r="AH26" s="31"/>
      <c r="AI26" s="30"/>
      <c r="AJ26" s="31"/>
      <c r="AK26" s="30">
        <v>13</v>
      </c>
      <c r="AL26" s="31"/>
      <c r="AM26" s="30">
        <v>1</v>
      </c>
      <c r="AN26" s="31"/>
      <c r="AO26" s="30">
        <v>6</v>
      </c>
      <c r="AP26" s="31"/>
      <c r="AQ26" s="30"/>
      <c r="AR26" s="31"/>
      <c r="AS26" s="22"/>
      <c r="AT26" s="68">
        <f t="shared" si="0"/>
        <v>35</v>
      </c>
      <c r="AU26" s="69">
        <f t="shared" si="1"/>
        <v>0</v>
      </c>
    </row>
    <row r="27" spans="2:47" ht="15.75">
      <c r="B27" s="95" t="s">
        <v>135</v>
      </c>
      <c r="C27" s="30"/>
      <c r="D27" s="31"/>
      <c r="E27" s="30"/>
      <c r="F27" s="31"/>
      <c r="G27" s="30">
        <v>31</v>
      </c>
      <c r="H27" s="31"/>
      <c r="I27" s="30">
        <v>13</v>
      </c>
      <c r="J27" s="31"/>
      <c r="K27" s="30"/>
      <c r="L27" s="31"/>
      <c r="M27" s="30"/>
      <c r="N27" s="31"/>
      <c r="O27" s="30"/>
      <c r="P27" s="31">
        <v>1</v>
      </c>
      <c r="Q27" s="30"/>
      <c r="R27" s="31"/>
      <c r="S27" s="30">
        <v>8</v>
      </c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30">
        <v>14</v>
      </c>
      <c r="AF27" s="31"/>
      <c r="AG27" s="30">
        <v>12</v>
      </c>
      <c r="AH27" s="31"/>
      <c r="AI27" s="30"/>
      <c r="AJ27" s="31">
        <v>1</v>
      </c>
      <c r="AK27" s="30"/>
      <c r="AL27" s="31"/>
      <c r="AM27" s="30"/>
      <c r="AN27" s="31"/>
      <c r="AO27" s="30"/>
      <c r="AP27" s="31"/>
      <c r="AQ27" s="30"/>
      <c r="AR27" s="31"/>
      <c r="AS27" s="22"/>
      <c r="AT27" s="68">
        <f t="shared" si="0"/>
        <v>80</v>
      </c>
      <c r="AU27" s="69">
        <f t="shared" si="1"/>
        <v>2</v>
      </c>
    </row>
    <row r="28" spans="2:47" ht="15.75">
      <c r="B28" s="95" t="s">
        <v>136</v>
      </c>
      <c r="C28" s="30">
        <v>31</v>
      </c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>
        <v>21</v>
      </c>
      <c r="P28" s="31"/>
      <c r="Q28" s="30"/>
      <c r="R28" s="31"/>
      <c r="S28" s="30">
        <v>14</v>
      </c>
      <c r="T28" s="31"/>
      <c r="U28" s="30"/>
      <c r="V28" s="31"/>
      <c r="W28" s="30"/>
      <c r="X28" s="31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>
        <v>12</v>
      </c>
      <c r="AJ28" s="31"/>
      <c r="AK28" s="30"/>
      <c r="AL28" s="31"/>
      <c r="AM28" s="30"/>
      <c r="AN28" s="31"/>
      <c r="AO28" s="30"/>
      <c r="AP28" s="31"/>
      <c r="AQ28" s="30"/>
      <c r="AR28" s="31"/>
      <c r="AS28" s="22"/>
      <c r="AT28" s="68">
        <f t="shared" si="0"/>
        <v>78</v>
      </c>
      <c r="AU28" s="69">
        <f t="shared" si="1"/>
        <v>0</v>
      </c>
    </row>
    <row r="29" spans="2:47" ht="15.75">
      <c r="B29" s="95" t="s">
        <v>137</v>
      </c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>
        <v>32</v>
      </c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>
        <v>1</v>
      </c>
      <c r="Y29" s="30"/>
      <c r="Z29" s="31"/>
      <c r="AA29" s="30"/>
      <c r="AB29" s="31"/>
      <c r="AC29" s="30"/>
      <c r="AD29" s="31"/>
      <c r="AE29" s="30"/>
      <c r="AF29" s="31"/>
      <c r="AG29" s="30"/>
      <c r="AH29" s="31"/>
      <c r="AI29" s="30"/>
      <c r="AJ29" s="31"/>
      <c r="AK29" s="30"/>
      <c r="AL29" s="31"/>
      <c r="AM29" s="30"/>
      <c r="AN29" s="31"/>
      <c r="AO29" s="30"/>
      <c r="AP29" s="31"/>
      <c r="AQ29" s="30"/>
      <c r="AR29" s="31"/>
      <c r="AS29" s="22"/>
      <c r="AT29" s="68">
        <f t="shared" si="0"/>
        <v>33</v>
      </c>
      <c r="AU29" s="69">
        <f t="shared" si="1"/>
        <v>1</v>
      </c>
    </row>
    <row r="30" spans="2:47" ht="15.75">
      <c r="B30" s="95" t="s">
        <v>138</v>
      </c>
      <c r="C30" s="30"/>
      <c r="D30" s="31"/>
      <c r="E30" s="30">
        <v>4</v>
      </c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>
        <v>8</v>
      </c>
      <c r="Z30" s="31"/>
      <c r="AA30" s="30"/>
      <c r="AB30" s="31"/>
      <c r="AC30" s="30"/>
      <c r="AD30" s="31"/>
      <c r="AE30" s="30"/>
      <c r="AF30" s="31"/>
      <c r="AG30" s="30"/>
      <c r="AH30" s="31"/>
      <c r="AI30" s="30"/>
      <c r="AJ30" s="31"/>
      <c r="AK30" s="30">
        <v>17</v>
      </c>
      <c r="AL30" s="31"/>
      <c r="AM30" s="30"/>
      <c r="AN30" s="31"/>
      <c r="AO30" s="30"/>
      <c r="AP30" s="31"/>
      <c r="AQ30" s="30"/>
      <c r="AR30" s="31"/>
      <c r="AS30" s="22"/>
      <c r="AT30" s="68">
        <f t="shared" si="0"/>
        <v>29</v>
      </c>
      <c r="AU30" s="69">
        <f t="shared" si="1"/>
        <v>0</v>
      </c>
    </row>
    <row r="31" spans="2:47" ht="15.75">
      <c r="B31" s="95" t="s">
        <v>139</v>
      </c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>
        <v>2</v>
      </c>
      <c r="O31" s="30"/>
      <c r="P31" s="31"/>
      <c r="Q31" s="30"/>
      <c r="R31" s="31"/>
      <c r="S31" s="30"/>
      <c r="T31" s="31"/>
      <c r="U31" s="30">
        <v>3</v>
      </c>
      <c r="V31" s="31"/>
      <c r="W31" s="30">
        <v>17</v>
      </c>
      <c r="X31" s="31"/>
      <c r="Y31" s="30"/>
      <c r="Z31" s="31"/>
      <c r="AA31" s="30"/>
      <c r="AB31" s="31"/>
      <c r="AC31" s="30"/>
      <c r="AD31" s="31"/>
      <c r="AE31" s="30"/>
      <c r="AF31" s="31"/>
      <c r="AG31" s="30"/>
      <c r="AH31" s="31"/>
      <c r="AI31" s="30"/>
      <c r="AJ31" s="31"/>
      <c r="AK31" s="30"/>
      <c r="AL31" s="31"/>
      <c r="AM31" s="30"/>
      <c r="AN31" s="31"/>
      <c r="AO31" s="30"/>
      <c r="AP31" s="31"/>
      <c r="AQ31" s="30"/>
      <c r="AR31" s="31"/>
      <c r="AS31" s="22"/>
      <c r="AT31" s="68">
        <f t="shared" si="0"/>
        <v>22</v>
      </c>
      <c r="AU31" s="69">
        <f t="shared" si="1"/>
        <v>2</v>
      </c>
    </row>
    <row r="32" spans="2:47" ht="15.75">
      <c r="B32" s="95" t="s">
        <v>140</v>
      </c>
      <c r="C32" s="30"/>
      <c r="D32" s="31"/>
      <c r="E32" s="30"/>
      <c r="F32" s="31"/>
      <c r="G32" s="30"/>
      <c r="H32" s="31"/>
      <c r="I32" s="30">
        <v>5</v>
      </c>
      <c r="J32" s="31"/>
      <c r="K32" s="30"/>
      <c r="L32" s="31"/>
      <c r="M32" s="30"/>
      <c r="N32" s="31"/>
      <c r="O32" s="30"/>
      <c r="P32" s="31"/>
      <c r="Q32" s="30">
        <v>32</v>
      </c>
      <c r="R32" s="31"/>
      <c r="S32" s="30">
        <v>9</v>
      </c>
      <c r="T32" s="31"/>
      <c r="U32" s="30"/>
      <c r="V32" s="31"/>
      <c r="W32" s="30"/>
      <c r="X32" s="31"/>
      <c r="Y32" s="30"/>
      <c r="Z32" s="31"/>
      <c r="AA32" s="30">
        <v>12</v>
      </c>
      <c r="AB32" s="31"/>
      <c r="AC32" s="30"/>
      <c r="AD32" s="31"/>
      <c r="AE32" s="30"/>
      <c r="AF32" s="31"/>
      <c r="AG32" s="30"/>
      <c r="AH32" s="31"/>
      <c r="AI32" s="30"/>
      <c r="AJ32" s="31"/>
      <c r="AK32" s="30"/>
      <c r="AL32" s="31"/>
      <c r="AM32" s="30"/>
      <c r="AN32" s="31">
        <v>1</v>
      </c>
      <c r="AO32" s="30"/>
      <c r="AP32" s="31"/>
      <c r="AQ32" s="30"/>
      <c r="AR32" s="31"/>
      <c r="AS32" s="22"/>
      <c r="AT32" s="68">
        <f t="shared" si="0"/>
        <v>59</v>
      </c>
      <c r="AU32" s="69">
        <f t="shared" si="1"/>
        <v>1</v>
      </c>
    </row>
    <row r="33" spans="2:47" ht="15.75">
      <c r="B33" s="95" t="s">
        <v>141</v>
      </c>
      <c r="C33" s="30"/>
      <c r="D33" s="31"/>
      <c r="E33" s="30">
        <v>8</v>
      </c>
      <c r="F33" s="31"/>
      <c r="G33" s="30"/>
      <c r="H33" s="31"/>
      <c r="I33" s="30"/>
      <c r="J33" s="31"/>
      <c r="K33" s="30"/>
      <c r="L33" s="31"/>
      <c r="M33" s="30"/>
      <c r="N33" s="31"/>
      <c r="O33" s="30">
        <v>9</v>
      </c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30"/>
      <c r="AB33" s="31"/>
      <c r="AC33" s="30"/>
      <c r="AD33" s="31"/>
      <c r="AE33" s="30"/>
      <c r="AF33" s="31"/>
      <c r="AG33" s="30"/>
      <c r="AH33" s="31"/>
      <c r="AI33" s="30"/>
      <c r="AJ33" s="31"/>
      <c r="AK33" s="30"/>
      <c r="AL33" s="31"/>
      <c r="AM33" s="30">
        <v>14</v>
      </c>
      <c r="AN33" s="31"/>
      <c r="AO33" s="30"/>
      <c r="AP33" s="31"/>
      <c r="AQ33" s="30"/>
      <c r="AR33" s="31"/>
      <c r="AS33" s="22"/>
      <c r="AT33" s="68">
        <f t="shared" si="0"/>
        <v>31</v>
      </c>
      <c r="AU33" s="69">
        <f t="shared" si="1"/>
        <v>0</v>
      </c>
    </row>
    <row r="34" spans="2:47" ht="15.75">
      <c r="B34" s="95" t="s">
        <v>142</v>
      </c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>
        <v>32</v>
      </c>
      <c r="N34" s="31"/>
      <c r="O34" s="30"/>
      <c r="P34" s="31"/>
      <c r="Q34" s="30"/>
      <c r="R34" s="31"/>
      <c r="S34" s="30"/>
      <c r="T34" s="31"/>
      <c r="U34" s="30"/>
      <c r="V34" s="31">
        <v>4</v>
      </c>
      <c r="W34" s="30"/>
      <c r="X34" s="31"/>
      <c r="Y34" s="30"/>
      <c r="Z34" s="31"/>
      <c r="AA34" s="30"/>
      <c r="AB34" s="31"/>
      <c r="AC34" s="30"/>
      <c r="AD34" s="31"/>
      <c r="AE34" s="30"/>
      <c r="AF34" s="31"/>
      <c r="AG34" s="30">
        <v>14</v>
      </c>
      <c r="AH34" s="31"/>
      <c r="AI34" s="30"/>
      <c r="AJ34" s="31"/>
      <c r="AK34" s="30">
        <v>25</v>
      </c>
      <c r="AL34" s="31"/>
      <c r="AM34" s="30"/>
      <c r="AN34" s="31"/>
      <c r="AO34" s="30"/>
      <c r="AP34" s="31"/>
      <c r="AQ34" s="30"/>
      <c r="AR34" s="31"/>
      <c r="AS34" s="22"/>
      <c r="AT34" s="68">
        <f t="shared" si="0"/>
        <v>75</v>
      </c>
      <c r="AU34" s="69">
        <f t="shared" si="1"/>
        <v>4</v>
      </c>
    </row>
    <row r="35" spans="2:47" ht="15.75">
      <c r="B35" s="95" t="s">
        <v>143</v>
      </c>
      <c r="C35" s="30">
        <v>5</v>
      </c>
      <c r="D35" s="31"/>
      <c r="E35" s="30"/>
      <c r="F35" s="31"/>
      <c r="G35" s="30"/>
      <c r="H35" s="31"/>
      <c r="I35" s="30"/>
      <c r="J35" s="31">
        <v>2</v>
      </c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>
        <v>5</v>
      </c>
      <c r="X35" s="31"/>
      <c r="Y35" s="30"/>
      <c r="Z35" s="31"/>
      <c r="AA35" s="30"/>
      <c r="AB35" s="31"/>
      <c r="AC35" s="30"/>
      <c r="AD35" s="31"/>
      <c r="AE35" s="30"/>
      <c r="AF35" s="31"/>
      <c r="AG35" s="30">
        <v>15</v>
      </c>
      <c r="AH35" s="31"/>
      <c r="AI35" s="30"/>
      <c r="AJ35" s="31"/>
      <c r="AK35" s="30"/>
      <c r="AL35" s="31"/>
      <c r="AM35" s="30"/>
      <c r="AN35" s="31"/>
      <c r="AO35" s="30"/>
      <c r="AP35" s="31"/>
      <c r="AQ35" s="30">
        <v>14</v>
      </c>
      <c r="AR35" s="31"/>
      <c r="AS35" s="22"/>
      <c r="AT35" s="68">
        <f t="shared" si="0"/>
        <v>41</v>
      </c>
      <c r="AU35" s="69">
        <f t="shared" si="1"/>
        <v>2</v>
      </c>
    </row>
    <row r="36" spans="2:47" ht="15.75">
      <c r="B36" s="95" t="s">
        <v>144</v>
      </c>
      <c r="C36" s="30"/>
      <c r="D36" s="31"/>
      <c r="E36" s="30"/>
      <c r="F36" s="31"/>
      <c r="G36" s="30">
        <v>4</v>
      </c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>
        <v>6</v>
      </c>
      <c r="V36" s="31"/>
      <c r="W36" s="30"/>
      <c r="X36" s="31"/>
      <c r="Y36" s="30">
        <v>3</v>
      </c>
      <c r="Z36" s="31"/>
      <c r="AA36" s="30"/>
      <c r="AB36" s="31"/>
      <c r="AC36" s="30"/>
      <c r="AD36" s="31"/>
      <c r="AE36" s="30"/>
      <c r="AF36" s="31"/>
      <c r="AG36" s="30"/>
      <c r="AH36" s="31"/>
      <c r="AI36" s="30"/>
      <c r="AJ36" s="31"/>
      <c r="AK36" s="30"/>
      <c r="AL36" s="31"/>
      <c r="AM36" s="30">
        <v>32</v>
      </c>
      <c r="AN36" s="31"/>
      <c r="AO36" s="30"/>
      <c r="AP36" s="31"/>
      <c r="AQ36" s="30"/>
      <c r="AR36" s="31"/>
      <c r="AS36" s="22"/>
      <c r="AT36" s="68">
        <f t="shared" si="0"/>
        <v>45</v>
      </c>
      <c r="AU36" s="69">
        <f t="shared" si="1"/>
        <v>0</v>
      </c>
    </row>
    <row r="37" spans="2:47" ht="15.75">
      <c r="B37" s="95" t="s">
        <v>145</v>
      </c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>
        <v>4</v>
      </c>
      <c r="N37" s="31">
        <v>6</v>
      </c>
      <c r="O37" s="30"/>
      <c r="P37" s="31"/>
      <c r="Q37" s="30">
        <v>8</v>
      </c>
      <c r="R37" s="31"/>
      <c r="S37" s="30"/>
      <c r="T37" s="31"/>
      <c r="U37" s="30"/>
      <c r="V37" s="31"/>
      <c r="W37" s="30"/>
      <c r="X37" s="31">
        <v>1</v>
      </c>
      <c r="Y37" s="30"/>
      <c r="Z37" s="31"/>
      <c r="AA37" s="30"/>
      <c r="AB37" s="31"/>
      <c r="AC37" s="30"/>
      <c r="AD37" s="31"/>
      <c r="AE37" s="30"/>
      <c r="AF37" s="31"/>
      <c r="AG37" s="30"/>
      <c r="AH37" s="31"/>
      <c r="AI37" s="30"/>
      <c r="AJ37" s="31"/>
      <c r="AK37" s="30"/>
      <c r="AL37" s="31"/>
      <c r="AM37" s="30">
        <v>6</v>
      </c>
      <c r="AN37" s="31"/>
      <c r="AO37" s="30"/>
      <c r="AP37" s="31"/>
      <c r="AQ37" s="30"/>
      <c r="AR37" s="31"/>
      <c r="AS37" s="22"/>
      <c r="AT37" s="68">
        <f t="shared" si="0"/>
        <v>25</v>
      </c>
      <c r="AU37" s="69">
        <f t="shared" si="1"/>
        <v>7</v>
      </c>
    </row>
    <row r="38" spans="2:47" ht="15.75">
      <c r="B38" s="95" t="s">
        <v>146</v>
      </c>
      <c r="C38" s="30">
        <v>2</v>
      </c>
      <c r="D38" s="31"/>
      <c r="E38" s="30"/>
      <c r="F38" s="31"/>
      <c r="G38" s="30"/>
      <c r="H38" s="31"/>
      <c r="I38" s="30">
        <v>7</v>
      </c>
      <c r="J38" s="31"/>
      <c r="K38" s="30">
        <v>8</v>
      </c>
      <c r="L38" s="31"/>
      <c r="M38" s="30"/>
      <c r="N38" s="31"/>
      <c r="O38" s="30"/>
      <c r="P38" s="31"/>
      <c r="Q38" s="30"/>
      <c r="R38" s="31"/>
      <c r="S38" s="30">
        <v>14</v>
      </c>
      <c r="T38" s="31"/>
      <c r="U38" s="30"/>
      <c r="V38" s="31"/>
      <c r="W38" s="30"/>
      <c r="X38" s="31"/>
      <c r="Y38" s="30"/>
      <c r="Z38" s="31"/>
      <c r="AA38" s="30"/>
      <c r="AB38" s="31"/>
      <c r="AC38" s="30"/>
      <c r="AD38" s="31"/>
      <c r="AE38" s="30">
        <v>6</v>
      </c>
      <c r="AF38" s="31"/>
      <c r="AG38" s="30"/>
      <c r="AH38" s="31"/>
      <c r="AI38" s="30"/>
      <c r="AJ38" s="31"/>
      <c r="AK38" s="30"/>
      <c r="AL38" s="31"/>
      <c r="AM38" s="30"/>
      <c r="AN38" s="31"/>
      <c r="AO38" s="30">
        <v>26</v>
      </c>
      <c r="AP38" s="31"/>
      <c r="AQ38" s="30"/>
      <c r="AR38" s="31"/>
      <c r="AS38" s="22"/>
      <c r="AT38" s="68">
        <f t="shared" si="0"/>
        <v>63</v>
      </c>
      <c r="AU38" s="69">
        <f t="shared" si="1"/>
        <v>0</v>
      </c>
    </row>
    <row r="39" spans="2:47" ht="16.5" thickBot="1">
      <c r="B39" s="96" t="s">
        <v>147</v>
      </c>
      <c r="C39" s="30"/>
      <c r="D39" s="31">
        <v>1</v>
      </c>
      <c r="E39" s="30"/>
      <c r="F39" s="31"/>
      <c r="G39" s="30"/>
      <c r="H39" s="31"/>
      <c r="I39" s="30"/>
      <c r="J39" s="31"/>
      <c r="K39" s="30"/>
      <c r="L39" s="31"/>
      <c r="M39" s="30">
        <v>18</v>
      </c>
      <c r="N39" s="31"/>
      <c r="O39" s="30">
        <v>7</v>
      </c>
      <c r="P39" s="31"/>
      <c r="Q39" s="30">
        <v>9</v>
      </c>
      <c r="R39" s="31"/>
      <c r="S39" s="30"/>
      <c r="T39" s="31"/>
      <c r="U39" s="30"/>
      <c r="V39" s="31"/>
      <c r="W39" s="30">
        <v>10</v>
      </c>
      <c r="X39" s="31"/>
      <c r="Y39" s="30">
        <v>2</v>
      </c>
      <c r="Z39" s="31"/>
      <c r="AA39" s="30"/>
      <c r="AB39" s="31"/>
      <c r="AC39" s="30"/>
      <c r="AD39" s="31"/>
      <c r="AE39" s="30"/>
      <c r="AF39" s="31"/>
      <c r="AG39" s="30"/>
      <c r="AH39" s="31"/>
      <c r="AI39" s="30"/>
      <c r="AJ39" s="31"/>
      <c r="AK39" s="30"/>
      <c r="AL39" s="31"/>
      <c r="AM39" s="30">
        <v>8</v>
      </c>
      <c r="AN39" s="31"/>
      <c r="AO39" s="30"/>
      <c r="AP39" s="31">
        <v>1</v>
      </c>
      <c r="AQ39" s="30"/>
      <c r="AR39" s="31"/>
      <c r="AS39" s="22"/>
      <c r="AT39" s="72">
        <f t="shared" si="0"/>
        <v>56</v>
      </c>
      <c r="AU39" s="73">
        <f t="shared" si="1"/>
        <v>2</v>
      </c>
    </row>
    <row r="40" spans="2:44" ht="17.25" thickBot="1" thickTop="1">
      <c r="B40" s="74" t="s">
        <v>95</v>
      </c>
      <c r="C40" s="75">
        <f>SUM(C17:D39)</f>
        <v>60</v>
      </c>
      <c r="D40" s="76">
        <f>SUM(D17:D39)</f>
        <v>2</v>
      </c>
      <c r="E40" s="77">
        <f>SUM(E17:F39)</f>
        <v>15</v>
      </c>
      <c r="F40" s="78">
        <f>SUM(F17:F39)</f>
        <v>1</v>
      </c>
      <c r="G40" s="75">
        <f>SUM(G17:H39)</f>
        <v>35</v>
      </c>
      <c r="H40" s="76">
        <f>SUM(H17:H39)</f>
        <v>0</v>
      </c>
      <c r="I40" s="77">
        <f>SUM(I17:J39)</f>
        <v>36</v>
      </c>
      <c r="J40" s="78">
        <f>SUM(J17:J39)</f>
        <v>2</v>
      </c>
      <c r="K40" s="75">
        <f>SUM(K17:L39)</f>
        <v>29</v>
      </c>
      <c r="L40" s="76">
        <f>SUM(L17:L39)</f>
        <v>0</v>
      </c>
      <c r="M40" s="77">
        <f>SUM(M17:N39)</f>
        <v>135</v>
      </c>
      <c r="N40" s="78">
        <f>SUM(N17:N39)</f>
        <v>10</v>
      </c>
      <c r="O40" s="75">
        <f>SUM(O17:P39)</f>
        <v>61</v>
      </c>
      <c r="P40" s="76">
        <f>SUM(P17:P39)</f>
        <v>2</v>
      </c>
      <c r="Q40" s="77">
        <f>SUM(Q17:R39)</f>
        <v>66</v>
      </c>
      <c r="R40" s="78">
        <f>SUM(R17:R39)</f>
        <v>2</v>
      </c>
      <c r="S40" s="75">
        <f>SUM(S17:T39)</f>
        <v>58</v>
      </c>
      <c r="T40" s="76">
        <f>SUM(T17:T39)</f>
        <v>0</v>
      </c>
      <c r="U40" s="77">
        <f>SUM(U17:V39)</f>
        <v>49</v>
      </c>
      <c r="V40" s="78">
        <f>SUM(V17:V39)</f>
        <v>4</v>
      </c>
      <c r="W40" s="75">
        <f>SUM(W17:X39)</f>
        <v>40</v>
      </c>
      <c r="X40" s="76">
        <f>SUM(X17:X39)</f>
        <v>2</v>
      </c>
      <c r="Y40" s="77">
        <f>SUM(Y17:Z39)</f>
        <v>19</v>
      </c>
      <c r="Z40" s="78">
        <f>SUM(Z17:Z39)</f>
        <v>1</v>
      </c>
      <c r="AA40" s="75">
        <f>SUM(AA17:AB39)</f>
        <v>17</v>
      </c>
      <c r="AB40" s="76">
        <f>SUM(AB17:AB39)</f>
        <v>0</v>
      </c>
      <c r="AC40" s="77">
        <f>SUM(AC17:AD39)</f>
        <v>0</v>
      </c>
      <c r="AD40" s="78">
        <f>SUM(AD17:AD39)</f>
        <v>0</v>
      </c>
      <c r="AE40" s="75">
        <f>SUM(AE17:AF39)</f>
        <v>61</v>
      </c>
      <c r="AF40" s="76">
        <f>SUM(AF17:AF39)</f>
        <v>1</v>
      </c>
      <c r="AG40" s="77">
        <f>SUM(AG17:AH39)</f>
        <v>43</v>
      </c>
      <c r="AH40" s="78">
        <f>SUM(AH17:AH39)</f>
        <v>0</v>
      </c>
      <c r="AI40" s="75">
        <f>SUM(AI17:AJ39)</f>
        <v>32</v>
      </c>
      <c r="AJ40" s="76">
        <f>SUM(AJ17:AJ39)</f>
        <v>1</v>
      </c>
      <c r="AK40" s="77">
        <f>SUM(AK17:AL39)</f>
        <v>64</v>
      </c>
      <c r="AL40" s="78">
        <f>SUM(AL17:AL39)</f>
        <v>0</v>
      </c>
      <c r="AM40" s="75">
        <f>SUM(AM17:AN39)</f>
        <v>72</v>
      </c>
      <c r="AN40" s="76">
        <f>SUM(AN17:AN39)</f>
        <v>2</v>
      </c>
      <c r="AO40" s="77">
        <f>SUM(AO17:AP39)</f>
        <v>58</v>
      </c>
      <c r="AP40" s="78">
        <f>SUM(AP17:AP39)</f>
        <v>1</v>
      </c>
      <c r="AQ40" s="75">
        <f>SUM(AQ17:AR39)</f>
        <v>44</v>
      </c>
      <c r="AR40" s="76">
        <f>SUM(AR17:AR39)</f>
        <v>0</v>
      </c>
    </row>
    <row r="41" ht="14.25" thickBot="1" thickTop="1"/>
    <row r="42" spans="3:8" ht="13.5" thickTop="1">
      <c r="C42" s="62" t="s">
        <v>97</v>
      </c>
      <c r="D42" s="70"/>
      <c r="E42" s="70"/>
      <c r="F42" s="63"/>
      <c r="G42" s="409">
        <f>SUM(AT17:AT39)</f>
        <v>994</v>
      </c>
      <c r="H42" s="410"/>
    </row>
    <row r="43" spans="3:8" ht="12.75">
      <c r="C43" s="401" t="s">
        <v>98</v>
      </c>
      <c r="D43" s="402"/>
      <c r="E43" s="402"/>
      <c r="F43" s="369"/>
      <c r="G43" s="403">
        <f>SUM(AU17:AU39)</f>
        <v>31</v>
      </c>
      <c r="H43" s="404"/>
    </row>
    <row r="44" spans="3:8" ht="12.75">
      <c r="C44" s="55" t="s">
        <v>96</v>
      </c>
      <c r="D44" s="71"/>
      <c r="E44" s="71"/>
      <c r="F44" s="4"/>
      <c r="G44" s="411">
        <f>AVERAGE(AT17:AT39)</f>
        <v>43.21739130434783</v>
      </c>
      <c r="H44" s="412"/>
    </row>
    <row r="45" spans="3:8" ht="13.5" thickBot="1">
      <c r="C45" s="56" t="s">
        <v>67</v>
      </c>
      <c r="D45" s="57"/>
      <c r="E45" s="57"/>
      <c r="F45" s="57"/>
      <c r="G45" s="399">
        <f>AVERAGE(AU17:AU39)</f>
        <v>1.3478260869565217</v>
      </c>
      <c r="H45" s="400"/>
    </row>
    <row r="46" ht="13.5" thickTop="1"/>
  </sheetData>
  <mergeCells count="27">
    <mergeCell ref="M15:N15"/>
    <mergeCell ref="O15:P15"/>
    <mergeCell ref="Q15:R15"/>
    <mergeCell ref="C15:D15"/>
    <mergeCell ref="E15:F15"/>
    <mergeCell ref="G15:H15"/>
    <mergeCell ref="I15:J15"/>
    <mergeCell ref="AT15:AU15"/>
    <mergeCell ref="G42:H42"/>
    <mergeCell ref="G44:H44"/>
    <mergeCell ref="AI15:AJ15"/>
    <mergeCell ref="AK15:AL15"/>
    <mergeCell ref="AM15:AN15"/>
    <mergeCell ref="AO15:AP15"/>
    <mergeCell ref="AA15:AB15"/>
    <mergeCell ref="AC15:AD15"/>
    <mergeCell ref="AE15:AF15"/>
    <mergeCell ref="G45:H45"/>
    <mergeCell ref="C43:F43"/>
    <mergeCell ref="G43:H43"/>
    <mergeCell ref="AQ15:AR15"/>
    <mergeCell ref="AG15:AH15"/>
    <mergeCell ref="S15:T15"/>
    <mergeCell ref="U15:V15"/>
    <mergeCell ref="W15:X15"/>
    <mergeCell ref="Y15:Z15"/>
    <mergeCell ref="K15:L1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RowColHeaders="0" workbookViewId="0" topLeftCell="A1">
      <selection activeCell="J120" sqref="J120"/>
    </sheetView>
  </sheetViews>
  <sheetFormatPr defaultColWidth="9.00390625" defaultRowHeight="12.75"/>
  <cols>
    <col min="1" max="1" width="4.625" style="0" customWidth="1"/>
    <col min="2" max="2" width="17.875" style="0" customWidth="1"/>
    <col min="4" max="4" width="9.875" style="0" customWidth="1"/>
    <col min="5" max="5" width="9.75390625" style="0" customWidth="1"/>
  </cols>
  <sheetData>
    <row r="1" ht="5.25" customHeight="1">
      <c r="F1" s="2"/>
    </row>
    <row r="2" spans="2:6" ht="23.25">
      <c r="B2" s="7" t="s">
        <v>0</v>
      </c>
      <c r="C2" s="1"/>
      <c r="D2" s="1"/>
      <c r="E2" s="1"/>
      <c r="F2" s="2"/>
    </row>
    <row r="3" ht="13.5" thickBot="1">
      <c r="F3" s="2"/>
    </row>
    <row r="4" spans="1:11" ht="52.5" thickBot="1" thickTop="1">
      <c r="A4" s="3"/>
      <c r="B4" s="8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3"/>
    </row>
    <row r="5" spans="2:10" ht="15.75" thickTop="1">
      <c r="B5" s="360" t="s">
        <v>101</v>
      </c>
      <c r="C5" s="351">
        <v>200</v>
      </c>
      <c r="D5" s="352">
        <v>14</v>
      </c>
      <c r="E5" s="12">
        <f>C5*D5*1.2</f>
        <v>3360</v>
      </c>
      <c r="F5" s="357">
        <v>0.23</v>
      </c>
      <c r="G5" s="15">
        <f>E5+E5*F5</f>
        <v>4132.8</v>
      </c>
      <c r="H5" s="12">
        <f>C5*D5</f>
        <v>2800</v>
      </c>
      <c r="I5" s="12">
        <f>E5-C5*D5</f>
        <v>560</v>
      </c>
      <c r="J5" s="16">
        <f>E5*F5</f>
        <v>772.8000000000001</v>
      </c>
    </row>
    <row r="6" spans="2:10" ht="15">
      <c r="B6" s="361" t="s">
        <v>10</v>
      </c>
      <c r="C6" s="353">
        <v>1800</v>
      </c>
      <c r="D6" s="354"/>
      <c r="E6" s="13">
        <f aca="true" t="shared" si="0" ref="E6:E13">C6*D6*1.2</f>
        <v>0</v>
      </c>
      <c r="F6" s="358">
        <v>0.23</v>
      </c>
      <c r="G6" s="17">
        <f aca="true" t="shared" si="1" ref="G6:G13">E6+E6*F6</f>
        <v>0</v>
      </c>
      <c r="H6" s="13">
        <f aca="true" t="shared" si="2" ref="H6:H13">C6*D6</f>
        <v>0</v>
      </c>
      <c r="I6" s="13">
        <f aca="true" t="shared" si="3" ref="I6:I13">E6-C6*D6</f>
        <v>0</v>
      </c>
      <c r="J6" s="18">
        <f aca="true" t="shared" si="4" ref="J6:J13">E6*F6</f>
        <v>0</v>
      </c>
    </row>
    <row r="7" spans="2:10" ht="15">
      <c r="B7" s="361" t="s">
        <v>11</v>
      </c>
      <c r="C7" s="353">
        <v>850</v>
      </c>
      <c r="D7" s="354">
        <v>7</v>
      </c>
      <c r="E7" s="13">
        <f t="shared" si="0"/>
        <v>7140</v>
      </c>
      <c r="F7" s="358">
        <v>0.23</v>
      </c>
      <c r="G7" s="17">
        <f t="shared" si="1"/>
        <v>8782.2</v>
      </c>
      <c r="H7" s="13">
        <f t="shared" si="2"/>
        <v>5950</v>
      </c>
      <c r="I7" s="13">
        <f t="shared" si="3"/>
        <v>1190</v>
      </c>
      <c r="J7" s="18">
        <f t="shared" si="4"/>
        <v>1642.2</v>
      </c>
    </row>
    <row r="8" spans="2:10" ht="15">
      <c r="B8" s="361" t="s">
        <v>12</v>
      </c>
      <c r="C8" s="353">
        <v>900</v>
      </c>
      <c r="D8" s="354">
        <v>14</v>
      </c>
      <c r="E8" s="13">
        <f t="shared" si="0"/>
        <v>15120</v>
      </c>
      <c r="F8" s="358">
        <v>0.23</v>
      </c>
      <c r="G8" s="17">
        <f t="shared" si="1"/>
        <v>18597.6</v>
      </c>
      <c r="H8" s="13">
        <f t="shared" si="2"/>
        <v>12600</v>
      </c>
      <c r="I8" s="13">
        <f t="shared" si="3"/>
        <v>2520</v>
      </c>
      <c r="J8" s="18">
        <f t="shared" si="4"/>
        <v>3477.6000000000004</v>
      </c>
    </row>
    <row r="9" spans="2:10" ht="15">
      <c r="B9" s="361" t="s">
        <v>13</v>
      </c>
      <c r="C9" s="353">
        <v>15</v>
      </c>
      <c r="D9" s="354">
        <v>23</v>
      </c>
      <c r="E9" s="13">
        <f t="shared" si="0"/>
        <v>414</v>
      </c>
      <c r="F9" s="358">
        <v>0.23</v>
      </c>
      <c r="G9" s="17">
        <f t="shared" si="1"/>
        <v>509.22</v>
      </c>
      <c r="H9" s="13">
        <f t="shared" si="2"/>
        <v>345</v>
      </c>
      <c r="I9" s="13">
        <f t="shared" si="3"/>
        <v>69</v>
      </c>
      <c r="J9" s="18">
        <f t="shared" si="4"/>
        <v>95.22</v>
      </c>
    </row>
    <row r="10" spans="2:10" ht="15">
      <c r="B10" s="361" t="s">
        <v>14</v>
      </c>
      <c r="C10" s="353">
        <v>250</v>
      </c>
      <c r="D10" s="354">
        <v>9</v>
      </c>
      <c r="E10" s="13">
        <f t="shared" si="0"/>
        <v>2700</v>
      </c>
      <c r="F10" s="358">
        <v>0.23</v>
      </c>
      <c r="G10" s="17">
        <f t="shared" si="1"/>
        <v>3321</v>
      </c>
      <c r="H10" s="13">
        <f t="shared" si="2"/>
        <v>2250</v>
      </c>
      <c r="I10" s="13">
        <f t="shared" si="3"/>
        <v>450</v>
      </c>
      <c r="J10" s="18">
        <f t="shared" si="4"/>
        <v>621</v>
      </c>
    </row>
    <row r="11" spans="2:10" ht="15">
      <c r="B11" s="361" t="s">
        <v>15</v>
      </c>
      <c r="C11" s="353">
        <v>50</v>
      </c>
      <c r="D11" s="354"/>
      <c r="E11" s="13">
        <f t="shared" si="0"/>
        <v>0</v>
      </c>
      <c r="F11" s="358">
        <v>0.23</v>
      </c>
      <c r="G11" s="17">
        <f t="shared" si="1"/>
        <v>0</v>
      </c>
      <c r="H11" s="13">
        <f t="shared" si="2"/>
        <v>0</v>
      </c>
      <c r="I11" s="13">
        <f t="shared" si="3"/>
        <v>0</v>
      </c>
      <c r="J11" s="18">
        <f t="shared" si="4"/>
        <v>0</v>
      </c>
    </row>
    <row r="12" spans="2:10" ht="15">
      <c r="B12" s="361" t="s">
        <v>16</v>
      </c>
      <c r="C12" s="353">
        <v>400</v>
      </c>
      <c r="D12" s="354">
        <v>1</v>
      </c>
      <c r="E12" s="13">
        <f t="shared" si="0"/>
        <v>480</v>
      </c>
      <c r="F12" s="358">
        <v>0.23</v>
      </c>
      <c r="G12" s="17">
        <f t="shared" si="1"/>
        <v>590.4</v>
      </c>
      <c r="H12" s="13">
        <f t="shared" si="2"/>
        <v>400</v>
      </c>
      <c r="I12" s="13">
        <f t="shared" si="3"/>
        <v>80</v>
      </c>
      <c r="J12" s="18">
        <f t="shared" si="4"/>
        <v>110.4</v>
      </c>
    </row>
    <row r="13" spans="2:10" ht="15.75" thickBot="1">
      <c r="B13" s="362" t="s">
        <v>17</v>
      </c>
      <c r="C13" s="355">
        <v>500</v>
      </c>
      <c r="D13" s="356">
        <v>8</v>
      </c>
      <c r="E13" s="14">
        <f t="shared" si="0"/>
        <v>4800</v>
      </c>
      <c r="F13" s="359">
        <v>0.23</v>
      </c>
      <c r="G13" s="19">
        <f t="shared" si="1"/>
        <v>5904</v>
      </c>
      <c r="H13" s="14">
        <f t="shared" si="2"/>
        <v>4000</v>
      </c>
      <c r="I13" s="14">
        <f t="shared" si="3"/>
        <v>800</v>
      </c>
      <c r="J13" s="20">
        <f t="shared" si="4"/>
        <v>1104</v>
      </c>
    </row>
    <row r="14" ht="9" customHeight="1" thickBot="1" thickTop="1">
      <c r="F14" s="2"/>
    </row>
    <row r="15" spans="2:6" ht="13.5" thickTop="1">
      <c r="B15" s="46" t="s">
        <v>18</v>
      </c>
      <c r="C15" s="49">
        <f>SUM(G5:G13)</f>
        <v>41837.22</v>
      </c>
      <c r="F15" s="2"/>
    </row>
    <row r="16" spans="2:6" ht="12.75">
      <c r="B16" s="47" t="s">
        <v>302</v>
      </c>
      <c r="C16" s="50">
        <f>SUM(J5:J13)</f>
        <v>7823.22</v>
      </c>
      <c r="F16" s="2"/>
    </row>
    <row r="17" spans="2:6" ht="13.5" thickBot="1">
      <c r="B17" s="48" t="s">
        <v>100</v>
      </c>
      <c r="C17" s="51">
        <f>SUM(I5:I13)</f>
        <v>5669</v>
      </c>
      <c r="F17" s="2"/>
    </row>
    <row r="18" ht="13.5" thickTop="1">
      <c r="F18" s="2"/>
    </row>
  </sheetData>
  <sheetProtection sheet="1" objects="1" scenarios="1"/>
  <printOptions headings="1"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9"/>
  <sheetViews>
    <sheetView workbookViewId="0" topLeftCell="A1">
      <selection activeCell="B4" sqref="B4"/>
    </sheetView>
  </sheetViews>
  <sheetFormatPr defaultColWidth="9.00390625" defaultRowHeight="12.75"/>
  <sheetData>
    <row r="5" spans="3:5" ht="12.75">
      <c r="C5" s="101"/>
      <c r="D5" s="101"/>
      <c r="E5" s="101"/>
    </row>
    <row r="6" spans="3:5" ht="12.75">
      <c r="C6" s="101"/>
      <c r="D6" s="101"/>
      <c r="E6" s="101"/>
    </row>
    <row r="7" spans="3:5" ht="12.75">
      <c r="C7" s="101"/>
      <c r="D7" s="101"/>
      <c r="E7" s="101"/>
    </row>
    <row r="8" spans="3:5" ht="12.75">
      <c r="C8" s="101"/>
      <c r="D8" s="101"/>
      <c r="E8" s="101"/>
    </row>
    <row r="9" spans="3:5" ht="12.75">
      <c r="C9" s="101"/>
      <c r="D9" s="101"/>
      <c r="E9" s="10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20"/>
  <sheetViews>
    <sheetView showGridLines="0" workbookViewId="0" topLeftCell="A1">
      <selection activeCell="K68" sqref="K68"/>
    </sheetView>
  </sheetViews>
  <sheetFormatPr defaultColWidth="9.00390625" defaultRowHeight="12.75"/>
  <cols>
    <col min="1" max="1" width="5.00390625" style="0" customWidth="1"/>
  </cols>
  <sheetData>
    <row r="1" ht="15.75" customHeight="1"/>
    <row r="2" ht="13.5" thickBot="1"/>
    <row r="3" spans="2:11" ht="12.75">
      <c r="B3" s="210">
        <v>1</v>
      </c>
      <c r="C3" s="211">
        <v>2</v>
      </c>
      <c r="D3" s="211">
        <v>3</v>
      </c>
      <c r="E3" s="211">
        <v>4</v>
      </c>
      <c r="F3" s="212"/>
      <c r="G3" s="213"/>
      <c r="H3" s="214"/>
      <c r="I3" s="215"/>
      <c r="K3" s="40"/>
    </row>
    <row r="4" spans="2:9" ht="12.75">
      <c r="B4" s="216">
        <v>8</v>
      </c>
      <c r="C4" s="148">
        <v>5</v>
      </c>
      <c r="D4" s="148">
        <v>1</v>
      </c>
      <c r="E4" s="148">
        <v>4</v>
      </c>
      <c r="F4" s="194"/>
      <c r="G4" s="195"/>
      <c r="H4" s="196"/>
      <c r="I4" s="217"/>
    </row>
    <row r="5" spans="2:9" ht="12.75">
      <c r="B5" s="216">
        <v>5</v>
      </c>
      <c r="C5" s="148">
        <v>7</v>
      </c>
      <c r="D5" s="148">
        <v>55</v>
      </c>
      <c r="E5" s="148">
        <v>21</v>
      </c>
      <c r="F5" s="194"/>
      <c r="G5" s="195"/>
      <c r="H5" s="196"/>
      <c r="I5" s="217"/>
    </row>
    <row r="6" spans="2:9" ht="13.5" thickBot="1">
      <c r="B6" s="218">
        <v>8.5</v>
      </c>
      <c r="C6" s="219">
        <v>4587</v>
      </c>
      <c r="D6" s="219">
        <v>326</v>
      </c>
      <c r="E6" s="219">
        <v>11</v>
      </c>
      <c r="F6" s="220"/>
      <c r="G6" s="221"/>
      <c r="H6" s="222"/>
      <c r="I6" s="223"/>
    </row>
    <row r="7" ht="13.5" thickBot="1">
      <c r="B7" s="224">
        <v>22</v>
      </c>
    </row>
    <row r="9" ht="15.75">
      <c r="B9" s="230" t="s">
        <v>30</v>
      </c>
    </row>
    <row r="10" ht="15.75" customHeight="1">
      <c r="B10" s="225" t="s">
        <v>112</v>
      </c>
    </row>
    <row r="11" ht="15.75">
      <c r="B11" s="226" t="s">
        <v>102</v>
      </c>
    </row>
    <row r="12" ht="15.75">
      <c r="B12" s="226" t="s">
        <v>103</v>
      </c>
    </row>
    <row r="13" ht="15.75">
      <c r="B13" s="197" t="s">
        <v>303</v>
      </c>
    </row>
    <row r="14" ht="15.75">
      <c r="B14" s="227" t="s">
        <v>104</v>
      </c>
    </row>
    <row r="15" ht="15.75">
      <c r="B15" s="227" t="s">
        <v>111</v>
      </c>
    </row>
    <row r="16" ht="15.75">
      <c r="B16" s="228" t="s">
        <v>304</v>
      </c>
    </row>
    <row r="17" ht="15.75">
      <c r="B17" s="229" t="s">
        <v>266</v>
      </c>
    </row>
    <row r="18" ht="15.75">
      <c r="B18" s="225" t="s">
        <v>154</v>
      </c>
    </row>
    <row r="19" ht="15.75">
      <c r="B19" s="225" t="s">
        <v>105</v>
      </c>
    </row>
    <row r="20" ht="15.75">
      <c r="B20" s="231" t="s">
        <v>265</v>
      </c>
    </row>
  </sheetData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07"/>
  <sheetViews>
    <sheetView showGridLines="0" workbookViewId="0" topLeftCell="A1">
      <selection activeCell="I149" sqref="I149"/>
    </sheetView>
  </sheetViews>
  <sheetFormatPr defaultColWidth="9.00390625" defaultRowHeight="12.75"/>
  <cols>
    <col min="1" max="1" width="5.75390625" style="0" customWidth="1"/>
    <col min="2" max="2" width="14.625" style="0" customWidth="1"/>
    <col min="7" max="7" width="8.75390625" style="0" customWidth="1"/>
    <col min="8" max="8" width="14.625" style="0" customWidth="1"/>
    <col min="14" max="14" width="8.75390625" style="0" customWidth="1"/>
  </cols>
  <sheetData>
    <row r="1" ht="15" customHeight="1"/>
    <row r="2" spans="1:2" ht="14.25">
      <c r="A2" s="370"/>
      <c r="B2" s="156" t="s">
        <v>330</v>
      </c>
    </row>
    <row r="3" spans="1:2" ht="14.25">
      <c r="A3" s="370"/>
      <c r="B3" s="156" t="s">
        <v>238</v>
      </c>
    </row>
    <row r="4" spans="1:2" ht="14.25">
      <c r="A4" s="370"/>
      <c r="B4" s="156" t="s">
        <v>237</v>
      </c>
    </row>
    <row r="5" spans="1:12" ht="15.75">
      <c r="A5" s="370"/>
      <c r="B5" s="156" t="s">
        <v>305</v>
      </c>
      <c r="K5" s="339"/>
      <c r="L5" s="339"/>
    </row>
    <row r="6" spans="2:12" s="107" customFormat="1" ht="16.5" thickBot="1">
      <c r="B6" s="115"/>
      <c r="K6" s="340"/>
      <c r="L6" s="340"/>
    </row>
    <row r="8" ht="12.75">
      <c r="B8" s="158" t="s">
        <v>313</v>
      </c>
    </row>
    <row r="9" ht="12.75">
      <c r="B9" s="52" t="s">
        <v>281</v>
      </c>
    </row>
    <row r="10" ht="12.75">
      <c r="B10" s="52" t="s">
        <v>167</v>
      </c>
    </row>
    <row r="11" ht="12.75">
      <c r="B11" s="52" t="s">
        <v>163</v>
      </c>
    </row>
    <row r="12" spans="8:19" ht="16.5" thickBot="1">
      <c r="H12" s="141" t="s">
        <v>306</v>
      </c>
      <c r="I12" s="45"/>
      <c r="J12" s="45"/>
      <c r="K12" s="45"/>
      <c r="O12" s="339"/>
      <c r="P12" s="341" t="s">
        <v>308</v>
      </c>
      <c r="Q12" s="342"/>
      <c r="R12" s="343"/>
      <c r="S12" s="343"/>
    </row>
    <row r="13" spans="8:11" ht="13.5" thickBot="1">
      <c r="H13" s="133"/>
      <c r="I13" s="133"/>
      <c r="J13" s="133"/>
      <c r="K13" s="133"/>
    </row>
    <row r="14" spans="2:19" ht="13.5" thickTop="1">
      <c r="B14" s="124" t="s">
        <v>166</v>
      </c>
      <c r="C14" s="125" t="s">
        <v>164</v>
      </c>
      <c r="D14" s="125" t="s">
        <v>165</v>
      </c>
      <c r="E14" s="126" t="s">
        <v>24</v>
      </c>
      <c r="H14" s="104" t="s">
        <v>166</v>
      </c>
      <c r="I14" s="104" t="s">
        <v>164</v>
      </c>
      <c r="J14" s="104" t="s">
        <v>165</v>
      </c>
      <c r="K14" s="104" t="s">
        <v>24</v>
      </c>
      <c r="P14" s="104" t="s">
        <v>166</v>
      </c>
      <c r="Q14" s="104" t="s">
        <v>164</v>
      </c>
      <c r="R14" s="104" t="s">
        <v>165</v>
      </c>
      <c r="S14" s="104" t="s">
        <v>24</v>
      </c>
    </row>
    <row r="15" spans="2:19" ht="12.75">
      <c r="B15" s="127" t="s">
        <v>168</v>
      </c>
      <c r="C15" s="128">
        <v>10</v>
      </c>
      <c r="D15" s="128">
        <v>9</v>
      </c>
      <c r="E15" s="129"/>
      <c r="H15" s="104" t="s">
        <v>168</v>
      </c>
      <c r="I15" s="104">
        <v>10</v>
      </c>
      <c r="J15" s="104">
        <v>9</v>
      </c>
      <c r="K15" s="104">
        <v>19</v>
      </c>
      <c r="P15" s="104" t="s">
        <v>168</v>
      </c>
      <c r="Q15" s="104">
        <v>10</v>
      </c>
      <c r="R15" s="104">
        <v>9</v>
      </c>
      <c r="S15" s="104">
        <f>Q15+R15</f>
        <v>19</v>
      </c>
    </row>
    <row r="16" spans="2:19" ht="12.75">
      <c r="B16" s="127" t="s">
        <v>169</v>
      </c>
      <c r="C16" s="128">
        <v>15</v>
      </c>
      <c r="D16" s="128">
        <v>0</v>
      </c>
      <c r="E16" s="129"/>
      <c r="H16" s="104" t="s">
        <v>169</v>
      </c>
      <c r="I16" s="104">
        <v>15</v>
      </c>
      <c r="J16" s="104">
        <v>0</v>
      </c>
      <c r="K16" s="104">
        <v>15</v>
      </c>
      <c r="P16" s="104" t="s">
        <v>169</v>
      </c>
      <c r="Q16" s="104">
        <v>15</v>
      </c>
      <c r="R16" s="104">
        <v>0</v>
      </c>
      <c r="S16" s="104">
        <f aca="true" t="shared" si="0" ref="S16:S21">Q16+R16</f>
        <v>15</v>
      </c>
    </row>
    <row r="17" spans="2:19" ht="12.75">
      <c r="B17" s="127" t="s">
        <v>170</v>
      </c>
      <c r="C17" s="128">
        <v>23</v>
      </c>
      <c r="D17" s="128">
        <v>11</v>
      </c>
      <c r="E17" s="129"/>
      <c r="H17" s="104" t="s">
        <v>170</v>
      </c>
      <c r="I17" s="104">
        <v>23</v>
      </c>
      <c r="J17" s="104">
        <v>11</v>
      </c>
      <c r="K17" s="104">
        <v>34</v>
      </c>
      <c r="P17" s="104" t="s">
        <v>170</v>
      </c>
      <c r="Q17" s="104">
        <v>23</v>
      </c>
      <c r="R17" s="104">
        <v>11</v>
      </c>
      <c r="S17" s="104">
        <f t="shared" si="0"/>
        <v>34</v>
      </c>
    </row>
    <row r="18" spans="2:19" ht="12.75">
      <c r="B18" s="127" t="s">
        <v>171</v>
      </c>
      <c r="C18" s="128">
        <v>17</v>
      </c>
      <c r="D18" s="128">
        <v>12</v>
      </c>
      <c r="E18" s="129"/>
      <c r="H18" s="104" t="s">
        <v>171</v>
      </c>
      <c r="I18" s="104">
        <v>17</v>
      </c>
      <c r="J18" s="104">
        <v>12</v>
      </c>
      <c r="K18" s="104">
        <v>29</v>
      </c>
      <c r="P18" s="104" t="s">
        <v>171</v>
      </c>
      <c r="Q18" s="104">
        <v>17</v>
      </c>
      <c r="R18" s="104">
        <v>12</v>
      </c>
      <c r="S18" s="104">
        <f t="shared" si="0"/>
        <v>29</v>
      </c>
    </row>
    <row r="19" spans="2:19" ht="12.75">
      <c r="B19" s="127" t="s">
        <v>172</v>
      </c>
      <c r="C19" s="128">
        <v>8</v>
      </c>
      <c r="D19" s="128">
        <v>27</v>
      </c>
      <c r="E19" s="129"/>
      <c r="H19" s="104" t="s">
        <v>172</v>
      </c>
      <c r="I19" s="104">
        <v>8</v>
      </c>
      <c r="J19" s="104">
        <v>27</v>
      </c>
      <c r="K19" s="104">
        <v>35</v>
      </c>
      <c r="P19" s="104" t="s">
        <v>172</v>
      </c>
      <c r="Q19" s="104">
        <v>8</v>
      </c>
      <c r="R19" s="104">
        <v>27</v>
      </c>
      <c r="S19" s="104">
        <f t="shared" si="0"/>
        <v>35</v>
      </c>
    </row>
    <row r="20" spans="2:19" ht="12.75">
      <c r="B20" s="127" t="s">
        <v>173</v>
      </c>
      <c r="C20" s="128">
        <v>25</v>
      </c>
      <c r="D20" s="128">
        <v>45</v>
      </c>
      <c r="E20" s="129"/>
      <c r="H20" s="104" t="s">
        <v>173</v>
      </c>
      <c r="I20" s="104">
        <v>25</v>
      </c>
      <c r="J20" s="104">
        <v>45</v>
      </c>
      <c r="K20" s="104">
        <v>70</v>
      </c>
      <c r="P20" s="104" t="s">
        <v>173</v>
      </c>
      <c r="Q20" s="104">
        <v>25</v>
      </c>
      <c r="R20" s="104">
        <v>45</v>
      </c>
      <c r="S20" s="104">
        <f t="shared" si="0"/>
        <v>70</v>
      </c>
    </row>
    <row r="21" spans="2:19" ht="13.5" thickBot="1">
      <c r="B21" s="130" t="s">
        <v>174</v>
      </c>
      <c r="C21" s="131">
        <v>19</v>
      </c>
      <c r="D21" s="131">
        <v>12</v>
      </c>
      <c r="E21" s="132"/>
      <c r="H21" s="141" t="s">
        <v>174</v>
      </c>
      <c r="I21" s="141">
        <v>19</v>
      </c>
      <c r="J21" s="141">
        <v>12</v>
      </c>
      <c r="K21" s="141">
        <v>31</v>
      </c>
      <c r="P21" s="141" t="s">
        <v>174</v>
      </c>
      <c r="Q21" s="141">
        <v>19</v>
      </c>
      <c r="R21" s="141">
        <v>12</v>
      </c>
      <c r="S21" s="104">
        <f t="shared" si="0"/>
        <v>31</v>
      </c>
    </row>
    <row r="22" s="107" customFormat="1" ht="14.25" thickBot="1" thickTop="1"/>
    <row r="24" ht="12.75">
      <c r="B24" s="157" t="s">
        <v>314</v>
      </c>
    </row>
    <row r="25" ht="12.75">
      <c r="B25" s="105" t="s">
        <v>175</v>
      </c>
    </row>
    <row r="26" ht="12.75">
      <c r="B26" s="105" t="s">
        <v>176</v>
      </c>
    </row>
    <row r="27" spans="2:18" ht="16.5" thickBot="1">
      <c r="B27" s="105" t="s">
        <v>177</v>
      </c>
      <c r="O27" s="339"/>
      <c r="P27" s="341" t="s">
        <v>308</v>
      </c>
      <c r="Q27" s="342"/>
      <c r="R27" s="343"/>
    </row>
    <row r="28" spans="8:10" ht="13.5" thickBot="1">
      <c r="H28" s="141" t="s">
        <v>306</v>
      </c>
      <c r="I28" s="45"/>
      <c r="J28" s="45"/>
    </row>
    <row r="29" spans="8:10" ht="13.5" thickBot="1">
      <c r="H29" s="133"/>
      <c r="I29" s="133"/>
      <c r="J29" s="133"/>
    </row>
    <row r="30" spans="2:18" ht="13.5" thickTop="1">
      <c r="B30" s="134" t="s">
        <v>178</v>
      </c>
      <c r="C30" s="125" t="s">
        <v>179</v>
      </c>
      <c r="D30" s="126" t="s">
        <v>180</v>
      </c>
      <c r="H30" s="53" t="s">
        <v>178</v>
      </c>
      <c r="I30" s="104" t="s">
        <v>179</v>
      </c>
      <c r="J30" s="104" t="s">
        <v>180</v>
      </c>
      <c r="P30" s="53" t="s">
        <v>178</v>
      </c>
      <c r="Q30" s="104" t="s">
        <v>179</v>
      </c>
      <c r="R30" s="104" t="s">
        <v>180</v>
      </c>
    </row>
    <row r="31" spans="2:18" ht="12.75">
      <c r="B31" s="135" t="s">
        <v>181</v>
      </c>
      <c r="C31" s="128">
        <v>150</v>
      </c>
      <c r="D31" s="129"/>
      <c r="H31" s="53" t="s">
        <v>181</v>
      </c>
      <c r="I31" s="104">
        <v>150</v>
      </c>
      <c r="J31" s="104">
        <v>300</v>
      </c>
      <c r="P31" s="53" t="s">
        <v>181</v>
      </c>
      <c r="Q31" s="104">
        <v>150</v>
      </c>
      <c r="R31" s="104">
        <f>2*Q31</f>
        <v>300</v>
      </c>
    </row>
    <row r="32" spans="2:18" ht="12.75">
      <c r="B32" s="135" t="s">
        <v>182</v>
      </c>
      <c r="C32" s="128">
        <v>240</v>
      </c>
      <c r="D32" s="129"/>
      <c r="H32" s="53" t="s">
        <v>182</v>
      </c>
      <c r="I32" s="104">
        <v>240</v>
      </c>
      <c r="J32" s="104">
        <v>480</v>
      </c>
      <c r="P32" s="53" t="s">
        <v>182</v>
      </c>
      <c r="Q32" s="104">
        <v>240</v>
      </c>
      <c r="R32" s="104">
        <f aca="true" t="shared" si="1" ref="R32:R42">2*Q32</f>
        <v>480</v>
      </c>
    </row>
    <row r="33" spans="2:18" ht="12.75">
      <c r="B33" s="135" t="s">
        <v>183</v>
      </c>
      <c r="C33" s="128">
        <v>130</v>
      </c>
      <c r="D33" s="129"/>
      <c r="H33" s="53" t="s">
        <v>183</v>
      </c>
      <c r="I33" s="104">
        <v>130</v>
      </c>
      <c r="J33" s="104">
        <v>260</v>
      </c>
      <c r="P33" s="53" t="s">
        <v>183</v>
      </c>
      <c r="Q33" s="104">
        <v>130</v>
      </c>
      <c r="R33" s="104">
        <f t="shared" si="1"/>
        <v>260</v>
      </c>
    </row>
    <row r="34" spans="2:18" ht="12.75">
      <c r="B34" s="135" t="s">
        <v>184</v>
      </c>
      <c r="C34" s="128">
        <v>180</v>
      </c>
      <c r="D34" s="129"/>
      <c r="H34" s="53" t="s">
        <v>184</v>
      </c>
      <c r="I34" s="104">
        <v>180</v>
      </c>
      <c r="J34" s="104">
        <v>360</v>
      </c>
      <c r="P34" s="53" t="s">
        <v>184</v>
      </c>
      <c r="Q34" s="104">
        <v>180</v>
      </c>
      <c r="R34" s="104">
        <f t="shared" si="1"/>
        <v>360</v>
      </c>
    </row>
    <row r="35" spans="2:18" ht="12.75">
      <c r="B35" s="135" t="s">
        <v>185</v>
      </c>
      <c r="C35" s="128">
        <v>55</v>
      </c>
      <c r="D35" s="129"/>
      <c r="H35" s="53" t="s">
        <v>185</v>
      </c>
      <c r="I35" s="104">
        <v>55</v>
      </c>
      <c r="J35" s="104">
        <v>110</v>
      </c>
      <c r="P35" s="53" t="s">
        <v>185</v>
      </c>
      <c r="Q35" s="104">
        <v>55</v>
      </c>
      <c r="R35" s="104">
        <f t="shared" si="1"/>
        <v>110</v>
      </c>
    </row>
    <row r="36" spans="2:18" ht="12.75">
      <c r="B36" s="135" t="s">
        <v>186</v>
      </c>
      <c r="C36" s="128">
        <v>200</v>
      </c>
      <c r="D36" s="129"/>
      <c r="H36" s="53" t="s">
        <v>186</v>
      </c>
      <c r="I36" s="104">
        <v>200</v>
      </c>
      <c r="J36" s="104">
        <v>400</v>
      </c>
      <c r="P36" s="53" t="s">
        <v>186</v>
      </c>
      <c r="Q36" s="104">
        <v>200</v>
      </c>
      <c r="R36" s="104">
        <f t="shared" si="1"/>
        <v>400</v>
      </c>
    </row>
    <row r="37" spans="2:18" ht="12.75">
      <c r="B37" s="135" t="s">
        <v>187</v>
      </c>
      <c r="C37" s="128">
        <v>130</v>
      </c>
      <c r="D37" s="129"/>
      <c r="H37" s="53" t="s">
        <v>187</v>
      </c>
      <c r="I37" s="104">
        <v>130</v>
      </c>
      <c r="J37" s="104">
        <v>260</v>
      </c>
      <c r="P37" s="53" t="s">
        <v>187</v>
      </c>
      <c r="Q37" s="104">
        <v>130</v>
      </c>
      <c r="R37" s="104">
        <f t="shared" si="1"/>
        <v>260</v>
      </c>
    </row>
    <row r="38" spans="2:18" ht="12.75">
      <c r="B38" s="135" t="s">
        <v>188</v>
      </c>
      <c r="C38" s="128">
        <v>85</v>
      </c>
      <c r="D38" s="129"/>
      <c r="H38" s="53" t="s">
        <v>188</v>
      </c>
      <c r="I38" s="104">
        <v>85</v>
      </c>
      <c r="J38" s="104">
        <v>170</v>
      </c>
      <c r="P38" s="53" t="s">
        <v>188</v>
      </c>
      <c r="Q38" s="104">
        <v>85</v>
      </c>
      <c r="R38" s="104">
        <f t="shared" si="1"/>
        <v>170</v>
      </c>
    </row>
    <row r="39" spans="2:18" ht="12.75">
      <c r="B39" s="135" t="s">
        <v>189</v>
      </c>
      <c r="C39" s="128">
        <v>90</v>
      </c>
      <c r="D39" s="129"/>
      <c r="H39" s="53" t="s">
        <v>189</v>
      </c>
      <c r="I39" s="104">
        <v>90</v>
      </c>
      <c r="J39" s="104">
        <v>180</v>
      </c>
      <c r="P39" s="53" t="s">
        <v>189</v>
      </c>
      <c r="Q39" s="104">
        <v>90</v>
      </c>
      <c r="R39" s="104">
        <f t="shared" si="1"/>
        <v>180</v>
      </c>
    </row>
    <row r="40" spans="2:18" ht="12.75">
      <c r="B40" s="135" t="s">
        <v>190</v>
      </c>
      <c r="C40" s="128">
        <v>120</v>
      </c>
      <c r="D40" s="129"/>
      <c r="H40" s="53" t="s">
        <v>190</v>
      </c>
      <c r="I40" s="104">
        <v>120</v>
      </c>
      <c r="J40" s="104">
        <v>240</v>
      </c>
      <c r="P40" s="53" t="s">
        <v>190</v>
      </c>
      <c r="Q40" s="104">
        <v>120</v>
      </c>
      <c r="R40" s="104">
        <f t="shared" si="1"/>
        <v>240</v>
      </c>
    </row>
    <row r="41" spans="2:18" ht="12.75">
      <c r="B41" s="135" t="s">
        <v>191</v>
      </c>
      <c r="C41" s="128">
        <v>130</v>
      </c>
      <c r="D41" s="129"/>
      <c r="H41" s="53" t="s">
        <v>191</v>
      </c>
      <c r="I41" s="104">
        <v>130</v>
      </c>
      <c r="J41" s="104">
        <v>260</v>
      </c>
      <c r="P41" s="53" t="s">
        <v>191</v>
      </c>
      <c r="Q41" s="104">
        <v>130</v>
      </c>
      <c r="R41" s="104">
        <f t="shared" si="1"/>
        <v>260</v>
      </c>
    </row>
    <row r="42" spans="2:18" ht="13.5" thickBot="1">
      <c r="B42" s="136" t="s">
        <v>192</v>
      </c>
      <c r="C42" s="131">
        <v>300</v>
      </c>
      <c r="D42" s="132"/>
      <c r="H42" s="53" t="s">
        <v>192</v>
      </c>
      <c r="I42" s="104">
        <v>300</v>
      </c>
      <c r="J42" s="104">
        <v>600</v>
      </c>
      <c r="P42" s="53" t="s">
        <v>192</v>
      </c>
      <c r="Q42" s="104">
        <v>300</v>
      </c>
      <c r="R42" s="104">
        <f t="shared" si="1"/>
        <v>600</v>
      </c>
    </row>
    <row r="43" spans="2:7" s="108" customFormat="1" ht="14.25" thickBot="1" thickTop="1">
      <c r="B43" s="109"/>
      <c r="G43" s="109"/>
    </row>
    <row r="45" ht="12.75">
      <c r="B45" s="158" t="s">
        <v>227</v>
      </c>
    </row>
    <row r="46" ht="12.75">
      <c r="B46" s="105" t="s">
        <v>282</v>
      </c>
    </row>
    <row r="47" ht="12.75">
      <c r="B47" s="105" t="s">
        <v>193</v>
      </c>
    </row>
    <row r="49" spans="8:17" ht="16.5" thickBot="1">
      <c r="H49" s="141" t="s">
        <v>306</v>
      </c>
      <c r="I49" s="45"/>
      <c r="J49" s="45"/>
      <c r="K49" s="45"/>
      <c r="L49" s="45"/>
      <c r="O49" s="339"/>
      <c r="P49" s="341" t="s">
        <v>308</v>
      </c>
      <c r="Q49" s="342"/>
    </row>
    <row r="50" spans="8:12" ht="13.5" thickBot="1">
      <c r="H50" s="133"/>
      <c r="I50" s="133"/>
      <c r="J50" s="133"/>
      <c r="K50" s="133"/>
      <c r="L50" s="133"/>
    </row>
    <row r="51" spans="2:20" ht="13.5" thickTop="1">
      <c r="B51" s="124" t="s">
        <v>166</v>
      </c>
      <c r="C51" s="125" t="s">
        <v>194</v>
      </c>
      <c r="D51" s="125" t="s">
        <v>195</v>
      </c>
      <c r="E51" s="125" t="s">
        <v>196</v>
      </c>
      <c r="F51" s="126" t="s">
        <v>24</v>
      </c>
      <c r="H51" s="104" t="s">
        <v>166</v>
      </c>
      <c r="I51" s="104" t="s">
        <v>194</v>
      </c>
      <c r="J51" s="104" t="s">
        <v>195</v>
      </c>
      <c r="K51" s="104" t="s">
        <v>196</v>
      </c>
      <c r="L51" s="104" t="s">
        <v>24</v>
      </c>
      <c r="P51" s="104" t="s">
        <v>166</v>
      </c>
      <c r="Q51" s="104" t="s">
        <v>194</v>
      </c>
      <c r="R51" s="104" t="s">
        <v>195</v>
      </c>
      <c r="S51" s="104" t="s">
        <v>196</v>
      </c>
      <c r="T51" s="104" t="s">
        <v>24</v>
      </c>
    </row>
    <row r="52" spans="2:20" ht="12.75">
      <c r="B52" s="127" t="s">
        <v>168</v>
      </c>
      <c r="C52" s="137">
        <v>25</v>
      </c>
      <c r="D52" s="137">
        <v>45</v>
      </c>
      <c r="E52" s="137">
        <v>32</v>
      </c>
      <c r="F52" s="138"/>
      <c r="H52" s="104" t="s">
        <v>168</v>
      </c>
      <c r="I52" s="106">
        <v>25</v>
      </c>
      <c r="J52" s="106">
        <v>45</v>
      </c>
      <c r="K52" s="106">
        <v>32</v>
      </c>
      <c r="L52" s="106">
        <v>102</v>
      </c>
      <c r="P52" s="104" t="s">
        <v>168</v>
      </c>
      <c r="Q52" s="106">
        <v>25</v>
      </c>
      <c r="R52" s="106">
        <v>45</v>
      </c>
      <c r="S52" s="106">
        <v>32</v>
      </c>
      <c r="T52" s="106">
        <f>Q52+R52+S52</f>
        <v>102</v>
      </c>
    </row>
    <row r="53" spans="2:20" ht="12.75">
      <c r="B53" s="127" t="s">
        <v>169</v>
      </c>
      <c r="C53" s="137">
        <v>34</v>
      </c>
      <c r="D53" s="137">
        <v>54.2</v>
      </c>
      <c r="E53" s="137">
        <v>26.3</v>
      </c>
      <c r="F53" s="138"/>
      <c r="H53" s="104" t="s">
        <v>169</v>
      </c>
      <c r="I53" s="106">
        <v>34</v>
      </c>
      <c r="J53" s="106">
        <v>54.2</v>
      </c>
      <c r="K53" s="106">
        <v>26.3</v>
      </c>
      <c r="L53" s="106">
        <v>114.5</v>
      </c>
      <c r="P53" s="104" t="s">
        <v>169</v>
      </c>
      <c r="Q53" s="106">
        <v>34</v>
      </c>
      <c r="R53" s="106">
        <v>54.2</v>
      </c>
      <c r="S53" s="106">
        <v>26.3</v>
      </c>
      <c r="T53" s="106">
        <f aca="true" t="shared" si="2" ref="T53:T58">Q53+R53+S53</f>
        <v>114.5</v>
      </c>
    </row>
    <row r="54" spans="2:20" ht="12.75">
      <c r="B54" s="127" t="s">
        <v>170</v>
      </c>
      <c r="C54" s="137">
        <v>18.5</v>
      </c>
      <c r="D54" s="137">
        <v>61.5</v>
      </c>
      <c r="E54" s="137">
        <v>19.5</v>
      </c>
      <c r="F54" s="138"/>
      <c r="H54" s="104" t="s">
        <v>170</v>
      </c>
      <c r="I54" s="106">
        <v>18.5</v>
      </c>
      <c r="J54" s="106">
        <v>61.5</v>
      </c>
      <c r="K54" s="106">
        <v>19.5</v>
      </c>
      <c r="L54" s="106">
        <v>99.5</v>
      </c>
      <c r="P54" s="104" t="s">
        <v>170</v>
      </c>
      <c r="Q54" s="106">
        <v>18.5</v>
      </c>
      <c r="R54" s="106">
        <v>61.5</v>
      </c>
      <c r="S54" s="106">
        <v>19.5</v>
      </c>
      <c r="T54" s="106">
        <f t="shared" si="2"/>
        <v>99.5</v>
      </c>
    </row>
    <row r="55" spans="2:20" ht="12.75">
      <c r="B55" s="127" t="s">
        <v>171</v>
      </c>
      <c r="C55" s="137">
        <v>26.4</v>
      </c>
      <c r="D55" s="137">
        <v>47</v>
      </c>
      <c r="E55" s="137">
        <v>21.6</v>
      </c>
      <c r="F55" s="138"/>
      <c r="H55" s="104" t="s">
        <v>171</v>
      </c>
      <c r="I55" s="106">
        <v>26.4</v>
      </c>
      <c r="J55" s="106">
        <v>47</v>
      </c>
      <c r="K55" s="106">
        <v>21.6</v>
      </c>
      <c r="L55" s="106">
        <v>95</v>
      </c>
      <c r="P55" s="104" t="s">
        <v>171</v>
      </c>
      <c r="Q55" s="106">
        <v>26.4</v>
      </c>
      <c r="R55" s="106">
        <v>47</v>
      </c>
      <c r="S55" s="106">
        <v>21.6</v>
      </c>
      <c r="T55" s="106">
        <f t="shared" si="2"/>
        <v>95</v>
      </c>
    </row>
    <row r="56" spans="2:20" ht="12.75">
      <c r="B56" s="127" t="s">
        <v>172</v>
      </c>
      <c r="C56" s="137">
        <v>20.4</v>
      </c>
      <c r="D56" s="137">
        <v>29.8</v>
      </c>
      <c r="E56" s="137">
        <v>25.8</v>
      </c>
      <c r="F56" s="138"/>
      <c r="H56" s="104" t="s">
        <v>172</v>
      </c>
      <c r="I56" s="106">
        <v>20.4</v>
      </c>
      <c r="J56" s="106">
        <v>29.8</v>
      </c>
      <c r="K56" s="106">
        <v>25.8</v>
      </c>
      <c r="L56" s="106">
        <v>76</v>
      </c>
      <c r="P56" s="104" t="s">
        <v>172</v>
      </c>
      <c r="Q56" s="106">
        <v>20.4</v>
      </c>
      <c r="R56" s="106">
        <v>29.8</v>
      </c>
      <c r="S56" s="106">
        <v>25.8</v>
      </c>
      <c r="T56" s="106">
        <f t="shared" si="2"/>
        <v>76</v>
      </c>
    </row>
    <row r="57" spans="2:20" ht="12.75">
      <c r="B57" s="127" t="s">
        <v>173</v>
      </c>
      <c r="C57" s="137">
        <v>33</v>
      </c>
      <c r="D57" s="137">
        <v>38</v>
      </c>
      <c r="E57" s="137">
        <v>31.5</v>
      </c>
      <c r="F57" s="138"/>
      <c r="H57" s="104" t="s">
        <v>173</v>
      </c>
      <c r="I57" s="106">
        <v>33</v>
      </c>
      <c r="J57" s="106">
        <v>38</v>
      </c>
      <c r="K57" s="106">
        <v>31.5</v>
      </c>
      <c r="L57" s="106">
        <v>102.5</v>
      </c>
      <c r="P57" s="104" t="s">
        <v>173</v>
      </c>
      <c r="Q57" s="106">
        <v>33</v>
      </c>
      <c r="R57" s="106">
        <v>38</v>
      </c>
      <c r="S57" s="106">
        <v>31.5</v>
      </c>
      <c r="T57" s="106">
        <f t="shared" si="2"/>
        <v>102.5</v>
      </c>
    </row>
    <row r="58" spans="2:20" ht="13.5" thickBot="1">
      <c r="B58" s="130" t="s">
        <v>174</v>
      </c>
      <c r="C58" s="139">
        <v>42</v>
      </c>
      <c r="D58" s="139">
        <v>55.4</v>
      </c>
      <c r="E58" s="139">
        <v>42</v>
      </c>
      <c r="F58" s="140"/>
      <c r="H58" s="141" t="s">
        <v>174</v>
      </c>
      <c r="I58" s="142">
        <v>42</v>
      </c>
      <c r="J58" s="142">
        <v>55.4</v>
      </c>
      <c r="K58" s="142">
        <v>42</v>
      </c>
      <c r="L58" s="142">
        <v>139.4</v>
      </c>
      <c r="P58" s="141" t="s">
        <v>174</v>
      </c>
      <c r="Q58" s="142">
        <v>42</v>
      </c>
      <c r="R58" s="142">
        <v>55.4</v>
      </c>
      <c r="S58" s="142">
        <v>42</v>
      </c>
      <c r="T58" s="106">
        <f t="shared" si="2"/>
        <v>139.4</v>
      </c>
    </row>
    <row r="59" ht="13.5" thickTop="1"/>
    <row r="60" s="107" customFormat="1" ht="13.5" thickBot="1"/>
    <row r="61" s="1" customFormat="1" ht="12.75"/>
    <row r="62" ht="12.75">
      <c r="B62" s="157" t="s">
        <v>315</v>
      </c>
    </row>
    <row r="63" ht="12.75">
      <c r="B63" s="105" t="s">
        <v>307</v>
      </c>
    </row>
    <row r="64" ht="12.75">
      <c r="B64" s="105" t="s">
        <v>197</v>
      </c>
    </row>
    <row r="65" ht="12.75">
      <c r="B65" s="105" t="s">
        <v>198</v>
      </c>
    </row>
    <row r="66" ht="12.75">
      <c r="B66" s="105" t="s">
        <v>199</v>
      </c>
    </row>
    <row r="67" spans="17:19" ht="16.5" thickBot="1">
      <c r="Q67" s="339"/>
      <c r="R67" s="341" t="s">
        <v>308</v>
      </c>
      <c r="S67" s="342"/>
    </row>
    <row r="68" spans="9:14" ht="13.5" thickBot="1">
      <c r="I68" s="141" t="s">
        <v>306</v>
      </c>
      <c r="J68" s="45"/>
      <c r="K68" s="45"/>
      <c r="L68" s="45"/>
      <c r="M68" s="45"/>
      <c r="N68" s="45"/>
    </row>
    <row r="69" spans="9:14" ht="13.5" thickBot="1">
      <c r="I69" s="133"/>
      <c r="J69" s="133"/>
      <c r="K69" s="133"/>
      <c r="L69" s="133"/>
      <c r="M69" s="133"/>
      <c r="N69" s="133"/>
    </row>
    <row r="70" spans="2:23" ht="51.75" thickTop="1">
      <c r="B70" s="255" t="s">
        <v>166</v>
      </c>
      <c r="C70" s="256" t="s">
        <v>165</v>
      </c>
      <c r="D70" s="256" t="s">
        <v>200</v>
      </c>
      <c r="E70" s="256" t="s">
        <v>24</v>
      </c>
      <c r="F70" s="256" t="s">
        <v>201</v>
      </c>
      <c r="G70" s="257" t="s">
        <v>245</v>
      </c>
      <c r="I70" s="258" t="s">
        <v>166</v>
      </c>
      <c r="J70" s="258" t="s">
        <v>165</v>
      </c>
      <c r="K70" s="258" t="s">
        <v>200</v>
      </c>
      <c r="L70" s="258" t="s">
        <v>24</v>
      </c>
      <c r="M70" s="258" t="s">
        <v>201</v>
      </c>
      <c r="N70" s="114" t="s">
        <v>245</v>
      </c>
      <c r="R70" s="258" t="s">
        <v>166</v>
      </c>
      <c r="S70" s="258" t="s">
        <v>165</v>
      </c>
      <c r="T70" s="258" t="s">
        <v>200</v>
      </c>
      <c r="U70" s="258" t="s">
        <v>24</v>
      </c>
      <c r="V70" s="258" t="s">
        <v>201</v>
      </c>
      <c r="W70" s="114" t="s">
        <v>245</v>
      </c>
    </row>
    <row r="71" spans="2:23" ht="12.75">
      <c r="B71" s="127" t="s">
        <v>168</v>
      </c>
      <c r="C71" s="128">
        <v>7</v>
      </c>
      <c r="D71" s="128">
        <v>4</v>
      </c>
      <c r="E71" s="128"/>
      <c r="F71" s="128"/>
      <c r="G71" s="129"/>
      <c r="I71" s="104" t="s">
        <v>168</v>
      </c>
      <c r="J71" s="104">
        <v>7</v>
      </c>
      <c r="K71" s="104">
        <v>4</v>
      </c>
      <c r="L71" s="104">
        <v>11</v>
      </c>
      <c r="M71" s="104">
        <v>22</v>
      </c>
      <c r="N71" s="104">
        <v>330</v>
      </c>
      <c r="R71" s="104" t="s">
        <v>168</v>
      </c>
      <c r="S71" s="104">
        <v>7</v>
      </c>
      <c r="T71" s="104">
        <v>4</v>
      </c>
      <c r="U71" s="104">
        <f>S71+T71</f>
        <v>11</v>
      </c>
      <c r="V71" s="104">
        <f>2*U71</f>
        <v>22</v>
      </c>
      <c r="W71" s="104">
        <f>15*V71</f>
        <v>330</v>
      </c>
    </row>
    <row r="72" spans="2:23" ht="12.75">
      <c r="B72" s="127" t="s">
        <v>169</v>
      </c>
      <c r="C72" s="128">
        <v>2</v>
      </c>
      <c r="D72" s="128">
        <v>5</v>
      </c>
      <c r="E72" s="128"/>
      <c r="F72" s="128"/>
      <c r="G72" s="129"/>
      <c r="I72" s="104" t="s">
        <v>169</v>
      </c>
      <c r="J72" s="104">
        <v>2</v>
      </c>
      <c r="K72" s="104">
        <v>5</v>
      </c>
      <c r="L72" s="104">
        <v>7</v>
      </c>
      <c r="M72" s="104">
        <v>14</v>
      </c>
      <c r="N72" s="104">
        <v>210</v>
      </c>
      <c r="R72" s="104" t="s">
        <v>169</v>
      </c>
      <c r="S72" s="104">
        <v>2</v>
      </c>
      <c r="T72" s="104">
        <v>5</v>
      </c>
      <c r="U72" s="104">
        <f aca="true" t="shared" si="3" ref="U72:U77">S72+T72</f>
        <v>7</v>
      </c>
      <c r="V72" s="104">
        <f aca="true" t="shared" si="4" ref="V72:V77">2*U72</f>
        <v>14</v>
      </c>
      <c r="W72" s="104">
        <f aca="true" t="shared" si="5" ref="W72:W77">15*V72</f>
        <v>210</v>
      </c>
    </row>
    <row r="73" spans="2:23" ht="12.75">
      <c r="B73" s="127" t="s">
        <v>170</v>
      </c>
      <c r="C73" s="128">
        <v>5</v>
      </c>
      <c r="D73" s="128">
        <v>4</v>
      </c>
      <c r="E73" s="128"/>
      <c r="F73" s="128"/>
      <c r="G73" s="129"/>
      <c r="I73" s="104" t="s">
        <v>170</v>
      </c>
      <c r="J73" s="104">
        <v>5</v>
      </c>
      <c r="K73" s="104">
        <v>4</v>
      </c>
      <c r="L73" s="104">
        <v>9</v>
      </c>
      <c r="M73" s="104">
        <v>18</v>
      </c>
      <c r="N73" s="104">
        <v>270</v>
      </c>
      <c r="R73" s="104" t="s">
        <v>170</v>
      </c>
      <c r="S73" s="104">
        <v>5</v>
      </c>
      <c r="T73" s="104">
        <v>4</v>
      </c>
      <c r="U73" s="104">
        <f t="shared" si="3"/>
        <v>9</v>
      </c>
      <c r="V73" s="104">
        <f t="shared" si="4"/>
        <v>18</v>
      </c>
      <c r="W73" s="104">
        <f t="shared" si="5"/>
        <v>270</v>
      </c>
    </row>
    <row r="74" spans="2:23" ht="12.75">
      <c r="B74" s="127" t="s">
        <v>171</v>
      </c>
      <c r="C74" s="128">
        <v>6</v>
      </c>
      <c r="D74" s="128">
        <v>4</v>
      </c>
      <c r="E74" s="128"/>
      <c r="F74" s="128"/>
      <c r="G74" s="129"/>
      <c r="I74" s="104" t="s">
        <v>171</v>
      </c>
      <c r="J74" s="104">
        <v>6</v>
      </c>
      <c r="K74" s="104">
        <v>4</v>
      </c>
      <c r="L74" s="104">
        <v>10</v>
      </c>
      <c r="M74" s="104">
        <v>20</v>
      </c>
      <c r="N74" s="104">
        <v>300</v>
      </c>
      <c r="R74" s="104" t="s">
        <v>171</v>
      </c>
      <c r="S74" s="104">
        <v>6</v>
      </c>
      <c r="T74" s="104">
        <v>4</v>
      </c>
      <c r="U74" s="104">
        <f t="shared" si="3"/>
        <v>10</v>
      </c>
      <c r="V74" s="104">
        <f t="shared" si="4"/>
        <v>20</v>
      </c>
      <c r="W74" s="104">
        <f t="shared" si="5"/>
        <v>300</v>
      </c>
    </row>
    <row r="75" spans="2:23" ht="12.75">
      <c r="B75" s="127" t="s">
        <v>172</v>
      </c>
      <c r="C75" s="128">
        <v>3</v>
      </c>
      <c r="D75" s="128">
        <v>5</v>
      </c>
      <c r="E75" s="128"/>
      <c r="F75" s="128"/>
      <c r="G75" s="129"/>
      <c r="I75" s="104" t="s">
        <v>172</v>
      </c>
      <c r="J75" s="104">
        <v>3</v>
      </c>
      <c r="K75" s="104">
        <v>5</v>
      </c>
      <c r="L75" s="104">
        <v>8</v>
      </c>
      <c r="M75" s="104">
        <v>16</v>
      </c>
      <c r="N75" s="104">
        <v>240</v>
      </c>
      <c r="R75" s="104" t="s">
        <v>172</v>
      </c>
      <c r="S75" s="104">
        <v>3</v>
      </c>
      <c r="T75" s="104">
        <v>5</v>
      </c>
      <c r="U75" s="104">
        <f t="shared" si="3"/>
        <v>8</v>
      </c>
      <c r="V75" s="104">
        <f t="shared" si="4"/>
        <v>16</v>
      </c>
      <c r="W75" s="104">
        <f t="shared" si="5"/>
        <v>240</v>
      </c>
    </row>
    <row r="76" spans="2:23" ht="12.75">
      <c r="B76" s="127" t="s">
        <v>173</v>
      </c>
      <c r="C76" s="128">
        <v>3</v>
      </c>
      <c r="D76" s="128">
        <v>4</v>
      </c>
      <c r="E76" s="128"/>
      <c r="F76" s="128"/>
      <c r="G76" s="129"/>
      <c r="I76" s="104" t="s">
        <v>173</v>
      </c>
      <c r="J76" s="104">
        <v>3</v>
      </c>
      <c r="K76" s="104">
        <v>4</v>
      </c>
      <c r="L76" s="104">
        <v>7</v>
      </c>
      <c r="M76" s="104">
        <v>14</v>
      </c>
      <c r="N76" s="104">
        <v>210</v>
      </c>
      <c r="R76" s="104" t="s">
        <v>173</v>
      </c>
      <c r="S76" s="104">
        <v>3</v>
      </c>
      <c r="T76" s="104">
        <v>4</v>
      </c>
      <c r="U76" s="104">
        <f t="shared" si="3"/>
        <v>7</v>
      </c>
      <c r="V76" s="104">
        <f t="shared" si="4"/>
        <v>14</v>
      </c>
      <c r="W76" s="104">
        <f t="shared" si="5"/>
        <v>210</v>
      </c>
    </row>
    <row r="77" spans="2:23" ht="13.5" thickBot="1">
      <c r="B77" s="130" t="s">
        <v>174</v>
      </c>
      <c r="C77" s="131">
        <v>0</v>
      </c>
      <c r="D77" s="131">
        <v>0</v>
      </c>
      <c r="E77" s="131"/>
      <c r="F77" s="131"/>
      <c r="G77" s="132"/>
      <c r="I77" s="141" t="s">
        <v>174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R77" s="141" t="s">
        <v>174</v>
      </c>
      <c r="S77" s="141">
        <v>0</v>
      </c>
      <c r="T77" s="141">
        <v>0</v>
      </c>
      <c r="U77" s="104">
        <f t="shared" si="3"/>
        <v>0</v>
      </c>
      <c r="V77" s="104">
        <f t="shared" si="4"/>
        <v>0</v>
      </c>
      <c r="W77" s="104">
        <f t="shared" si="5"/>
        <v>0</v>
      </c>
    </row>
    <row r="78" ht="13.5" thickTop="1"/>
    <row r="79" s="107" customFormat="1" ht="13.5" thickBot="1"/>
    <row r="81" ht="12.75">
      <c r="B81" s="198" t="s">
        <v>316</v>
      </c>
    </row>
    <row r="82" ht="12.75">
      <c r="B82" s="116" t="s">
        <v>283</v>
      </c>
    </row>
    <row r="83" ht="12.75">
      <c r="B83" s="116" t="s">
        <v>202</v>
      </c>
    </row>
    <row r="84" ht="12.75">
      <c r="B84" s="116" t="s">
        <v>212</v>
      </c>
    </row>
    <row r="85" spans="2:19" ht="16.5" thickBot="1">
      <c r="B85" s="52"/>
      <c r="Q85" s="339"/>
      <c r="R85" s="341" t="s">
        <v>308</v>
      </c>
      <c r="S85" s="342"/>
    </row>
    <row r="86" spans="9:15" ht="13.5" thickBot="1">
      <c r="I86" s="371" t="s">
        <v>306</v>
      </c>
      <c r="J86" s="372"/>
      <c r="K86" s="45"/>
      <c r="L86" s="45"/>
      <c r="M86" s="45"/>
      <c r="N86" s="45"/>
      <c r="O86" s="45"/>
    </row>
    <row r="87" spans="9:15" ht="13.5" thickBot="1">
      <c r="I87" s="373"/>
      <c r="J87" s="373"/>
      <c r="K87" s="133"/>
      <c r="L87" s="133"/>
      <c r="M87" s="133"/>
      <c r="N87" s="133"/>
      <c r="O87" s="133"/>
    </row>
    <row r="88" spans="2:24" ht="26.25" thickTop="1">
      <c r="B88" s="143" t="s">
        <v>1</v>
      </c>
      <c r="C88" s="144" t="s">
        <v>203</v>
      </c>
      <c r="D88" s="145" t="s">
        <v>204</v>
      </c>
      <c r="E88" s="144" t="s">
        <v>205</v>
      </c>
      <c r="F88" s="145" t="s">
        <v>206</v>
      </c>
      <c r="G88" s="146" t="s">
        <v>24</v>
      </c>
      <c r="I88" s="374" t="s">
        <v>1</v>
      </c>
      <c r="J88" s="375"/>
      <c r="K88" s="113" t="s">
        <v>203</v>
      </c>
      <c r="L88" s="114" t="s">
        <v>204</v>
      </c>
      <c r="M88" s="113" t="s">
        <v>205</v>
      </c>
      <c r="N88" s="114" t="s">
        <v>206</v>
      </c>
      <c r="O88" s="113" t="s">
        <v>24</v>
      </c>
      <c r="R88" s="374" t="s">
        <v>1</v>
      </c>
      <c r="S88" s="375"/>
      <c r="T88" s="113" t="s">
        <v>203</v>
      </c>
      <c r="U88" s="114" t="s">
        <v>204</v>
      </c>
      <c r="V88" s="113" t="s">
        <v>205</v>
      </c>
      <c r="W88" s="114" t="s">
        <v>206</v>
      </c>
      <c r="X88" s="113" t="s">
        <v>24</v>
      </c>
    </row>
    <row r="89" spans="2:24" ht="12.75">
      <c r="B89" s="147" t="s">
        <v>207</v>
      </c>
      <c r="C89" s="148">
        <v>25</v>
      </c>
      <c r="D89" s="149">
        <v>15</v>
      </c>
      <c r="E89" s="148">
        <v>20</v>
      </c>
      <c r="F89" s="149">
        <v>12</v>
      </c>
      <c r="G89" s="150"/>
      <c r="I89" s="368" t="s">
        <v>207</v>
      </c>
      <c r="J89" s="369"/>
      <c r="K89" s="104">
        <v>25</v>
      </c>
      <c r="L89" s="106">
        <v>15</v>
      </c>
      <c r="M89" s="104">
        <v>20</v>
      </c>
      <c r="N89" s="106">
        <v>12</v>
      </c>
      <c r="O89" s="106">
        <v>615</v>
      </c>
      <c r="R89" s="368" t="s">
        <v>207</v>
      </c>
      <c r="S89" s="369"/>
      <c r="T89" s="104">
        <v>25</v>
      </c>
      <c r="U89" s="106">
        <v>15</v>
      </c>
      <c r="V89" s="104">
        <v>20</v>
      </c>
      <c r="W89" s="106">
        <v>12</v>
      </c>
      <c r="X89" s="106">
        <f>T89*U89+V89*W89</f>
        <v>615</v>
      </c>
    </row>
    <row r="90" spans="2:24" ht="12.75">
      <c r="B90" s="147" t="s">
        <v>208</v>
      </c>
      <c r="C90" s="148">
        <v>10</v>
      </c>
      <c r="D90" s="149">
        <v>125</v>
      </c>
      <c r="E90" s="148">
        <v>15</v>
      </c>
      <c r="F90" s="149">
        <v>130</v>
      </c>
      <c r="G90" s="150"/>
      <c r="I90" s="368" t="s">
        <v>208</v>
      </c>
      <c r="J90" s="369"/>
      <c r="K90" s="104">
        <v>10</v>
      </c>
      <c r="L90" s="106">
        <v>125</v>
      </c>
      <c r="M90" s="104">
        <v>15</v>
      </c>
      <c r="N90" s="106">
        <v>130</v>
      </c>
      <c r="O90" s="106">
        <v>3200</v>
      </c>
      <c r="R90" s="368" t="s">
        <v>208</v>
      </c>
      <c r="S90" s="369"/>
      <c r="T90" s="104">
        <v>10</v>
      </c>
      <c r="U90" s="106">
        <v>125</v>
      </c>
      <c r="V90" s="104">
        <v>15</v>
      </c>
      <c r="W90" s="106">
        <v>130</v>
      </c>
      <c r="X90" s="106">
        <f>T90*U90+V90*W90</f>
        <v>3200</v>
      </c>
    </row>
    <row r="91" spans="2:24" ht="12.75">
      <c r="B91" s="147" t="s">
        <v>267</v>
      </c>
      <c r="C91" s="148">
        <v>50</v>
      </c>
      <c r="D91" s="149">
        <v>32</v>
      </c>
      <c r="E91" s="148">
        <v>60</v>
      </c>
      <c r="F91" s="149">
        <v>28</v>
      </c>
      <c r="G91" s="150"/>
      <c r="I91" s="368" t="s">
        <v>267</v>
      </c>
      <c r="J91" s="369"/>
      <c r="K91" s="104">
        <v>50</v>
      </c>
      <c r="L91" s="106">
        <v>32</v>
      </c>
      <c r="M91" s="104">
        <v>60</v>
      </c>
      <c r="N91" s="106">
        <v>28</v>
      </c>
      <c r="O91" s="106">
        <v>3280</v>
      </c>
      <c r="R91" s="368" t="s">
        <v>267</v>
      </c>
      <c r="S91" s="369"/>
      <c r="T91" s="104">
        <v>50</v>
      </c>
      <c r="U91" s="106">
        <v>32</v>
      </c>
      <c r="V91" s="104">
        <v>60</v>
      </c>
      <c r="W91" s="106">
        <v>28</v>
      </c>
      <c r="X91" s="106">
        <f>T91*U91+V91*W91</f>
        <v>3280</v>
      </c>
    </row>
    <row r="92" spans="2:24" ht="12.75">
      <c r="B92" s="147" t="s">
        <v>210</v>
      </c>
      <c r="C92" s="148">
        <v>10</v>
      </c>
      <c r="D92" s="149">
        <v>22</v>
      </c>
      <c r="E92" s="148">
        <v>10</v>
      </c>
      <c r="F92" s="149">
        <v>18</v>
      </c>
      <c r="G92" s="150"/>
      <c r="I92" s="368" t="s">
        <v>210</v>
      </c>
      <c r="J92" s="369"/>
      <c r="K92" s="104">
        <v>10</v>
      </c>
      <c r="L92" s="106">
        <v>22</v>
      </c>
      <c r="M92" s="104">
        <v>10</v>
      </c>
      <c r="N92" s="106">
        <v>18</v>
      </c>
      <c r="O92" s="106">
        <v>400</v>
      </c>
      <c r="R92" s="368" t="s">
        <v>210</v>
      </c>
      <c r="S92" s="369"/>
      <c r="T92" s="104">
        <v>10</v>
      </c>
      <c r="U92" s="106">
        <v>22</v>
      </c>
      <c r="V92" s="104">
        <v>10</v>
      </c>
      <c r="W92" s="106">
        <v>18</v>
      </c>
      <c r="X92" s="106">
        <f>T92*U92+V92*W92</f>
        <v>400</v>
      </c>
    </row>
    <row r="93" spans="2:24" ht="13.5" thickBot="1">
      <c r="B93" s="151" t="s">
        <v>211</v>
      </c>
      <c r="C93" s="152">
        <v>5</v>
      </c>
      <c r="D93" s="153">
        <v>19.5</v>
      </c>
      <c r="E93" s="152">
        <v>8</v>
      </c>
      <c r="F93" s="153">
        <v>23</v>
      </c>
      <c r="G93" s="154"/>
      <c r="I93" s="368" t="s">
        <v>211</v>
      </c>
      <c r="J93" s="369"/>
      <c r="K93" s="104">
        <v>5</v>
      </c>
      <c r="L93" s="106">
        <v>19.5</v>
      </c>
      <c r="M93" s="104">
        <v>8</v>
      </c>
      <c r="N93" s="106">
        <v>23</v>
      </c>
      <c r="O93" s="106">
        <v>281.5</v>
      </c>
      <c r="R93" s="368" t="s">
        <v>211</v>
      </c>
      <c r="S93" s="369"/>
      <c r="T93" s="104">
        <v>5</v>
      </c>
      <c r="U93" s="106">
        <v>19.5</v>
      </c>
      <c r="V93" s="104">
        <v>8</v>
      </c>
      <c r="W93" s="106">
        <v>23</v>
      </c>
      <c r="X93" s="106">
        <f>T93*U93+V93*W93</f>
        <v>281.5</v>
      </c>
    </row>
    <row r="94" s="266" customFormat="1" ht="13.5" thickTop="1">
      <c r="B94" s="265"/>
    </row>
    <row r="96" ht="12.75">
      <c r="B96" s="198" t="s">
        <v>246</v>
      </c>
    </row>
    <row r="97" ht="12.75">
      <c r="B97" s="116" t="s">
        <v>247</v>
      </c>
    </row>
    <row r="98" ht="12.75">
      <c r="B98" s="116" t="s">
        <v>248</v>
      </c>
    </row>
    <row r="99" ht="12.75">
      <c r="B99" s="116" t="s">
        <v>249</v>
      </c>
    </row>
    <row r="100" ht="12.75">
      <c r="B100" s="116"/>
    </row>
    <row r="101" spans="2:19" ht="16.5" thickBot="1">
      <c r="B101" s="116"/>
      <c r="H101" s="141" t="s">
        <v>306</v>
      </c>
      <c r="Q101" s="339"/>
      <c r="R101" s="341" t="s">
        <v>308</v>
      </c>
      <c r="S101" s="342"/>
    </row>
    <row r="102" ht="13.5" thickBot="1"/>
    <row r="103" spans="2:21" ht="26.25" thickTop="1">
      <c r="B103" s="267" t="s">
        <v>1</v>
      </c>
      <c r="C103" s="145" t="s">
        <v>250</v>
      </c>
      <c r="D103" s="145" t="s">
        <v>256</v>
      </c>
      <c r="E103" s="268" t="s">
        <v>251</v>
      </c>
      <c r="F103" s="3"/>
      <c r="H103" s="269" t="s">
        <v>1</v>
      </c>
      <c r="I103" s="114" t="s">
        <v>250</v>
      </c>
      <c r="J103" s="114" t="s">
        <v>256</v>
      </c>
      <c r="K103" s="114" t="s">
        <v>251</v>
      </c>
      <c r="R103" s="269" t="s">
        <v>1</v>
      </c>
      <c r="S103" s="114" t="s">
        <v>250</v>
      </c>
      <c r="T103" s="114" t="s">
        <v>256</v>
      </c>
      <c r="U103" s="114" t="s">
        <v>251</v>
      </c>
    </row>
    <row r="104" spans="2:21" ht="12.75">
      <c r="B104" s="135" t="s">
        <v>252</v>
      </c>
      <c r="C104" s="149">
        <v>38.5</v>
      </c>
      <c r="D104" s="148">
        <v>7</v>
      </c>
      <c r="E104" s="150"/>
      <c r="H104" s="53" t="s">
        <v>252</v>
      </c>
      <c r="I104" s="106">
        <v>38.5</v>
      </c>
      <c r="J104" s="104">
        <v>7</v>
      </c>
      <c r="K104" s="106">
        <v>5.5</v>
      </c>
      <c r="R104" s="53" t="s">
        <v>252</v>
      </c>
      <c r="S104" s="106">
        <v>38.5</v>
      </c>
      <c r="T104" s="104">
        <v>7</v>
      </c>
      <c r="U104" s="106">
        <f>S104/T104</f>
        <v>5.5</v>
      </c>
    </row>
    <row r="105" spans="2:21" ht="12.75">
      <c r="B105" s="135" t="s">
        <v>253</v>
      </c>
      <c r="C105" s="149">
        <v>18.4</v>
      </c>
      <c r="D105" s="148">
        <v>8</v>
      </c>
      <c r="E105" s="150"/>
      <c r="H105" s="53" t="s">
        <v>253</v>
      </c>
      <c r="I105" s="106">
        <v>18.4</v>
      </c>
      <c r="J105" s="104">
        <v>8</v>
      </c>
      <c r="K105" s="106">
        <v>2.3</v>
      </c>
      <c r="R105" s="53" t="s">
        <v>253</v>
      </c>
      <c r="S105" s="106">
        <v>18.4</v>
      </c>
      <c r="T105" s="104">
        <v>8</v>
      </c>
      <c r="U105" s="106">
        <f>S105/T105</f>
        <v>2.3</v>
      </c>
    </row>
    <row r="106" spans="2:21" ht="12.75">
      <c r="B106" s="135" t="s">
        <v>254</v>
      </c>
      <c r="C106" s="149">
        <v>13.5</v>
      </c>
      <c r="D106" s="148">
        <v>9</v>
      </c>
      <c r="E106" s="150"/>
      <c r="H106" s="53" t="s">
        <v>254</v>
      </c>
      <c r="I106" s="106">
        <v>13.5</v>
      </c>
      <c r="J106" s="104">
        <v>9</v>
      </c>
      <c r="K106" s="106">
        <v>1.5</v>
      </c>
      <c r="R106" s="53" t="s">
        <v>254</v>
      </c>
      <c r="S106" s="106">
        <v>13.5</v>
      </c>
      <c r="T106" s="104">
        <v>9</v>
      </c>
      <c r="U106" s="106">
        <f>S106/T106</f>
        <v>1.5</v>
      </c>
    </row>
    <row r="107" spans="2:21" ht="13.5" thickBot="1">
      <c r="B107" s="136" t="s">
        <v>255</v>
      </c>
      <c r="C107" s="153">
        <v>69.9</v>
      </c>
      <c r="D107" s="152">
        <v>3</v>
      </c>
      <c r="E107" s="154"/>
      <c r="H107" s="53" t="s">
        <v>255</v>
      </c>
      <c r="I107" s="106">
        <v>69.9</v>
      </c>
      <c r="J107" s="104">
        <v>3</v>
      </c>
      <c r="K107" s="106">
        <v>23.3</v>
      </c>
      <c r="R107" s="53" t="s">
        <v>255</v>
      </c>
      <c r="S107" s="106">
        <v>69.9</v>
      </c>
      <c r="T107" s="104">
        <v>3</v>
      </c>
      <c r="U107" s="106">
        <f>S107/T107</f>
        <v>23.3</v>
      </c>
    </row>
    <row r="108" ht="13.5" thickTop="1"/>
  </sheetData>
  <mergeCells count="15">
    <mergeCell ref="R92:S92"/>
    <mergeCell ref="R93:S93"/>
    <mergeCell ref="R88:S88"/>
    <mergeCell ref="R89:S89"/>
    <mergeCell ref="R90:S90"/>
    <mergeCell ref="R91:S91"/>
    <mergeCell ref="A2:A5"/>
    <mergeCell ref="I86:J86"/>
    <mergeCell ref="I87:J87"/>
    <mergeCell ref="I88:J88"/>
    <mergeCell ref="I93:J93"/>
    <mergeCell ref="I89:J89"/>
    <mergeCell ref="I90:J90"/>
    <mergeCell ref="I91:J91"/>
    <mergeCell ref="I92:J9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H92" sqref="H92"/>
    </sheetView>
  </sheetViews>
  <sheetFormatPr defaultColWidth="9.00390625" defaultRowHeight="12.75"/>
  <cols>
    <col min="1" max="1" width="7.75390625" style="0" customWidth="1"/>
    <col min="2" max="2" width="18.125" style="0" customWidth="1"/>
    <col min="8" max="8" width="9.75390625" style="0" customWidth="1"/>
  </cols>
  <sheetData>
    <row r="1" ht="13.5" thickBot="1"/>
    <row r="2" spans="2:8" ht="23.25" customHeight="1" thickTop="1">
      <c r="B2" s="160" t="s">
        <v>19</v>
      </c>
      <c r="C2" s="161" t="s">
        <v>20</v>
      </c>
      <c r="D2" s="161" t="s">
        <v>21</v>
      </c>
      <c r="E2" s="161" t="s">
        <v>22</v>
      </c>
      <c r="F2" s="161" t="s">
        <v>23</v>
      </c>
      <c r="G2" s="161" t="s">
        <v>24</v>
      </c>
      <c r="H2" s="162" t="s">
        <v>25</v>
      </c>
    </row>
    <row r="3" spans="2:8" ht="12.75">
      <c r="B3" s="177" t="s">
        <v>26</v>
      </c>
      <c r="C3" s="178">
        <v>5874</v>
      </c>
      <c r="D3" s="178">
        <v>8547</v>
      </c>
      <c r="E3" s="178">
        <v>6987</v>
      </c>
      <c r="F3" s="178">
        <v>7485</v>
      </c>
      <c r="G3" s="163"/>
      <c r="H3" s="164"/>
    </row>
    <row r="4" spans="2:8" ht="12.75">
      <c r="B4" s="177" t="s">
        <v>27</v>
      </c>
      <c r="C4" s="178">
        <v>6987</v>
      </c>
      <c r="D4" s="178">
        <v>6900</v>
      </c>
      <c r="E4" s="178">
        <v>9500</v>
      </c>
      <c r="F4" s="178">
        <v>9600</v>
      </c>
      <c r="G4" s="259"/>
      <c r="H4" s="165"/>
    </row>
    <row r="5" spans="2:8" ht="12.75">
      <c r="B5" s="177" t="s">
        <v>28</v>
      </c>
      <c r="C5" s="178">
        <v>15600</v>
      </c>
      <c r="D5" s="178">
        <v>16890</v>
      </c>
      <c r="E5" s="178">
        <v>14900</v>
      </c>
      <c r="F5" s="178">
        <v>17600</v>
      </c>
      <c r="G5" s="259"/>
      <c r="H5" s="165"/>
    </row>
    <row r="6" spans="2:8" ht="12.75">
      <c r="B6" s="177" t="s">
        <v>109</v>
      </c>
      <c r="C6" s="178">
        <v>4000</v>
      </c>
      <c r="D6" s="178">
        <v>4000</v>
      </c>
      <c r="E6" s="178">
        <v>4000</v>
      </c>
      <c r="F6" s="178">
        <v>4000</v>
      </c>
      <c r="G6" s="259"/>
      <c r="H6" s="165"/>
    </row>
    <row r="7" spans="2:8" ht="12.75">
      <c r="B7" s="177" t="s">
        <v>110</v>
      </c>
      <c r="C7" s="178">
        <v>4001</v>
      </c>
      <c r="D7" s="178">
        <v>4001</v>
      </c>
      <c r="E7" s="178">
        <v>4001</v>
      </c>
      <c r="F7" s="178">
        <v>4001</v>
      </c>
      <c r="G7" s="259"/>
      <c r="H7" s="165"/>
    </row>
    <row r="8" spans="2:8" ht="13.5" thickBot="1">
      <c r="B8" s="179" t="s">
        <v>29</v>
      </c>
      <c r="C8" s="180">
        <v>10800</v>
      </c>
      <c r="D8" s="180">
        <v>10900</v>
      </c>
      <c r="E8" s="180">
        <v>11000</v>
      </c>
      <c r="F8" s="180">
        <v>11100</v>
      </c>
      <c r="G8" s="260"/>
      <c r="H8" s="166"/>
    </row>
    <row r="9" ht="14.25" thickBot="1" thickTop="1"/>
    <row r="10" spans="2:8" ht="13.5" thickTop="1">
      <c r="B10" s="167" t="s">
        <v>24</v>
      </c>
      <c r="C10" s="168"/>
      <c r="D10" s="261"/>
      <c r="E10" s="261"/>
      <c r="F10" s="262"/>
      <c r="G10" s="45"/>
      <c r="H10" s="45"/>
    </row>
    <row r="11" spans="2:8" ht="13.5" thickBot="1">
      <c r="B11" s="151" t="s">
        <v>25</v>
      </c>
      <c r="C11" s="169"/>
      <c r="D11" s="263"/>
      <c r="E11" s="263"/>
      <c r="F11" s="264"/>
      <c r="G11" s="45"/>
      <c r="H11" s="45"/>
    </row>
    <row r="12" ht="13.5" thickTop="1"/>
    <row r="13" ht="12.75">
      <c r="B13" s="159" t="s">
        <v>30</v>
      </c>
    </row>
    <row r="14" ht="18" customHeight="1">
      <c r="B14" s="170" t="s">
        <v>31</v>
      </c>
    </row>
    <row r="15" ht="15">
      <c r="B15" s="171" t="s">
        <v>155</v>
      </c>
    </row>
    <row r="16" ht="15">
      <c r="B16" s="172" t="s">
        <v>309</v>
      </c>
    </row>
    <row r="17" ht="15">
      <c r="B17" s="173" t="s">
        <v>156</v>
      </c>
    </row>
    <row r="18" ht="15">
      <c r="B18" s="170" t="s">
        <v>106</v>
      </c>
    </row>
    <row r="19" ht="15">
      <c r="B19" s="174" t="s">
        <v>107</v>
      </c>
    </row>
    <row r="20" ht="15">
      <c r="B20" s="175" t="s">
        <v>310</v>
      </c>
    </row>
    <row r="21" ht="15">
      <c r="B21" s="176" t="s">
        <v>108</v>
      </c>
    </row>
  </sheetData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5"/>
  <sheetViews>
    <sheetView showGridLines="0" workbookViewId="0" topLeftCell="A1">
      <selection activeCell="J102" sqref="J102"/>
    </sheetView>
  </sheetViews>
  <sheetFormatPr defaultColWidth="9.00390625" defaultRowHeight="12.75"/>
  <cols>
    <col min="1" max="1" width="6.25390625" style="0" customWidth="1"/>
    <col min="2" max="2" width="16.125" style="0" customWidth="1"/>
  </cols>
  <sheetData>
    <row r="1" ht="9" customHeight="1" thickBot="1"/>
    <row r="2" spans="2:8" ht="13.5" thickTop="1">
      <c r="B2" s="167" t="s">
        <v>19</v>
      </c>
      <c r="C2" s="181" t="s">
        <v>20</v>
      </c>
      <c r="D2" s="181" t="s">
        <v>21</v>
      </c>
      <c r="E2" s="181" t="s">
        <v>22</v>
      </c>
      <c r="F2" s="181" t="s">
        <v>23</v>
      </c>
      <c r="G2" s="181" t="s">
        <v>33</v>
      </c>
      <c r="H2" s="182" t="s">
        <v>32</v>
      </c>
    </row>
    <row r="3" spans="2:8" ht="12.75">
      <c r="B3" s="147" t="s">
        <v>26</v>
      </c>
      <c r="C3" s="148">
        <v>9250</v>
      </c>
      <c r="D3" s="148">
        <v>8547</v>
      </c>
      <c r="E3" s="148">
        <v>6987</v>
      </c>
      <c r="F3" s="148">
        <v>7485</v>
      </c>
      <c r="G3" s="183"/>
      <c r="H3" s="184"/>
    </row>
    <row r="4" spans="2:8" ht="12.75">
      <c r="B4" s="147" t="s">
        <v>27</v>
      </c>
      <c r="C4" s="148">
        <v>6987</v>
      </c>
      <c r="D4" s="148">
        <v>6900</v>
      </c>
      <c r="E4" s="148">
        <v>9500</v>
      </c>
      <c r="F4" s="148">
        <v>9600</v>
      </c>
      <c r="G4" s="183"/>
      <c r="H4" s="184"/>
    </row>
    <row r="5" spans="2:8" ht="12.75">
      <c r="B5" s="147" t="s">
        <v>28</v>
      </c>
      <c r="C5" s="148">
        <v>15600</v>
      </c>
      <c r="D5" s="148">
        <v>16890</v>
      </c>
      <c r="E5" s="148">
        <v>14900</v>
      </c>
      <c r="F5" s="148">
        <v>17600</v>
      </c>
      <c r="G5" s="183"/>
      <c r="H5" s="184"/>
    </row>
    <row r="6" spans="2:10" ht="12.75">
      <c r="B6" s="147" t="s">
        <v>109</v>
      </c>
      <c r="C6" s="148">
        <v>4000</v>
      </c>
      <c r="D6" s="148">
        <v>4000</v>
      </c>
      <c r="E6" s="148">
        <v>4000</v>
      </c>
      <c r="F6" s="148">
        <v>4000</v>
      </c>
      <c r="G6" s="183"/>
      <c r="H6" s="184"/>
      <c r="J6" s="43"/>
    </row>
    <row r="7" spans="2:8" ht="12.75">
      <c r="B7" s="147" t="s">
        <v>110</v>
      </c>
      <c r="C7" s="148">
        <v>4001</v>
      </c>
      <c r="D7" s="148">
        <v>4001</v>
      </c>
      <c r="E7" s="148">
        <v>4001</v>
      </c>
      <c r="F7" s="148">
        <v>4001</v>
      </c>
      <c r="G7" s="183"/>
      <c r="H7" s="184"/>
    </row>
    <row r="8" spans="2:8" ht="13.5" thickBot="1">
      <c r="B8" s="151" t="s">
        <v>29</v>
      </c>
      <c r="C8" s="152">
        <v>10800</v>
      </c>
      <c r="D8" s="152">
        <v>10900</v>
      </c>
      <c r="E8" s="152">
        <v>11000</v>
      </c>
      <c r="F8" s="152">
        <v>11100</v>
      </c>
      <c r="G8" s="185"/>
      <c r="H8" s="186"/>
    </row>
    <row r="9" ht="7.5" customHeight="1" thickBot="1" thickTop="1"/>
    <row r="10" spans="2:8" ht="13.5" thickTop="1">
      <c r="B10" s="167" t="s">
        <v>24</v>
      </c>
      <c r="C10" s="187"/>
      <c r="D10" s="187"/>
      <c r="E10" s="187"/>
      <c r="F10" s="187"/>
      <c r="G10" s="188"/>
      <c r="H10" s="189"/>
    </row>
    <row r="11" spans="2:8" ht="13.5" thickBot="1">
      <c r="B11" s="151" t="s">
        <v>25</v>
      </c>
      <c r="C11" s="190"/>
      <c r="D11" s="190"/>
      <c r="E11" s="190"/>
      <c r="F11" s="190"/>
      <c r="G11" s="191"/>
      <c r="H11" s="192"/>
    </row>
    <row r="12" ht="6" customHeight="1" thickTop="1"/>
    <row r="13" ht="12.75" customHeight="1">
      <c r="B13" s="193" t="s">
        <v>30</v>
      </c>
    </row>
    <row r="14" ht="15" customHeight="1">
      <c r="B14" s="44" t="s">
        <v>113</v>
      </c>
    </row>
    <row r="15" ht="12" customHeight="1">
      <c r="B15" s="44" t="s">
        <v>114</v>
      </c>
    </row>
    <row r="16" ht="12" customHeight="1">
      <c r="B16" s="40" t="s">
        <v>115</v>
      </c>
    </row>
    <row r="17" ht="12" customHeight="1">
      <c r="B17" s="40" t="s">
        <v>116</v>
      </c>
    </row>
    <row r="18" ht="12" customHeight="1">
      <c r="B18" s="41" t="s">
        <v>117</v>
      </c>
    </row>
    <row r="19" ht="12" customHeight="1">
      <c r="B19" s="41" t="s">
        <v>118</v>
      </c>
    </row>
    <row r="20" ht="12" customHeight="1">
      <c r="B20" s="54" t="s">
        <v>310</v>
      </c>
    </row>
    <row r="21" ht="12" customHeight="1">
      <c r="B21" s="54" t="s">
        <v>119</v>
      </c>
    </row>
    <row r="22" ht="12" customHeight="1">
      <c r="B22" s="42" t="s">
        <v>121</v>
      </c>
    </row>
    <row r="23" ht="12" customHeight="1">
      <c r="B23" s="42" t="s">
        <v>120</v>
      </c>
    </row>
    <row r="24" ht="12" customHeight="1">
      <c r="B24" s="52" t="s">
        <v>280</v>
      </c>
    </row>
    <row r="25" ht="12" customHeight="1">
      <c r="B25" s="44" t="s">
        <v>122</v>
      </c>
    </row>
  </sheetData>
  <printOptions headings="1"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X100"/>
  <sheetViews>
    <sheetView showGridLines="0" workbookViewId="0" topLeftCell="A1">
      <selection activeCell="I123" sqref="I123"/>
    </sheetView>
  </sheetViews>
  <sheetFormatPr defaultColWidth="9.00390625" defaultRowHeight="12.75"/>
  <cols>
    <col min="1" max="1" width="6.25390625" style="0" customWidth="1"/>
    <col min="2" max="2" width="13.375" style="0" customWidth="1"/>
    <col min="7" max="7" width="9.75390625" style="0" customWidth="1"/>
  </cols>
  <sheetData>
    <row r="2" ht="14.25">
      <c r="B2" s="156" t="s">
        <v>331</v>
      </c>
    </row>
    <row r="3" ht="14.25">
      <c r="B3" s="156" t="s">
        <v>239</v>
      </c>
    </row>
    <row r="4" ht="14.25">
      <c r="B4" s="156" t="s">
        <v>311</v>
      </c>
    </row>
    <row r="5" spans="2:12" ht="15.75">
      <c r="B5" s="156" t="s">
        <v>312</v>
      </c>
      <c r="K5" s="339"/>
      <c r="L5" s="339"/>
    </row>
    <row r="6" spans="11:12" s="107" customFormat="1" ht="16.5" thickBot="1">
      <c r="K6" s="340"/>
      <c r="L6" s="340"/>
    </row>
    <row r="8" ht="12.75">
      <c r="B8" s="198" t="s">
        <v>313</v>
      </c>
    </row>
    <row r="9" ht="12.75">
      <c r="B9" s="116" t="s">
        <v>283</v>
      </c>
    </row>
    <row r="10" ht="12.75">
      <c r="B10" s="116" t="s">
        <v>317</v>
      </c>
    </row>
    <row r="11" ht="12.75">
      <c r="B11" s="116" t="s">
        <v>213</v>
      </c>
    </row>
    <row r="13" spans="9:19" ht="16.5" thickBot="1">
      <c r="I13" s="371" t="s">
        <v>306</v>
      </c>
      <c r="J13" s="372"/>
      <c r="K13" s="45"/>
      <c r="L13" s="45"/>
      <c r="M13" s="45"/>
      <c r="N13" s="45"/>
      <c r="O13" s="45"/>
      <c r="Q13" s="339"/>
      <c r="R13" s="341" t="s">
        <v>263</v>
      </c>
      <c r="S13" s="342"/>
    </row>
    <row r="14" spans="9:15" ht="13.5" thickBot="1">
      <c r="I14" s="373"/>
      <c r="J14" s="373"/>
      <c r="K14" s="133"/>
      <c r="L14" s="133"/>
      <c r="M14" s="133"/>
      <c r="N14" s="133"/>
      <c r="O14" s="133"/>
    </row>
    <row r="15" spans="2:24" ht="26.25" thickTop="1">
      <c r="B15" s="143" t="s">
        <v>1</v>
      </c>
      <c r="C15" s="144" t="s">
        <v>203</v>
      </c>
      <c r="D15" s="145" t="s">
        <v>204</v>
      </c>
      <c r="E15" s="144" t="s">
        <v>205</v>
      </c>
      <c r="F15" s="145" t="s">
        <v>206</v>
      </c>
      <c r="G15" s="146" t="s">
        <v>24</v>
      </c>
      <c r="I15" s="374" t="s">
        <v>1</v>
      </c>
      <c r="J15" s="375"/>
      <c r="K15" s="113" t="s">
        <v>203</v>
      </c>
      <c r="L15" s="114" t="s">
        <v>204</v>
      </c>
      <c r="M15" s="113" t="s">
        <v>205</v>
      </c>
      <c r="N15" s="114" t="s">
        <v>206</v>
      </c>
      <c r="O15" s="113" t="s">
        <v>24</v>
      </c>
      <c r="R15" s="374" t="s">
        <v>1</v>
      </c>
      <c r="S15" s="375"/>
      <c r="T15" s="113" t="s">
        <v>203</v>
      </c>
      <c r="U15" s="114" t="s">
        <v>204</v>
      </c>
      <c r="V15" s="113" t="s">
        <v>205</v>
      </c>
      <c r="W15" s="114" t="s">
        <v>206</v>
      </c>
      <c r="X15" s="113" t="s">
        <v>24</v>
      </c>
    </row>
    <row r="16" spans="2:24" ht="12.75">
      <c r="B16" s="147" t="s">
        <v>207</v>
      </c>
      <c r="C16" s="148">
        <v>25</v>
      </c>
      <c r="D16" s="149">
        <v>15</v>
      </c>
      <c r="E16" s="148">
        <v>20</v>
      </c>
      <c r="F16" s="149">
        <v>12</v>
      </c>
      <c r="G16" s="150"/>
      <c r="I16" s="368" t="s">
        <v>207</v>
      </c>
      <c r="J16" s="369"/>
      <c r="K16" s="104">
        <v>25</v>
      </c>
      <c r="L16" s="106">
        <v>15</v>
      </c>
      <c r="M16" s="104">
        <v>20</v>
      </c>
      <c r="N16" s="106">
        <v>12</v>
      </c>
      <c r="O16" s="106">
        <v>615</v>
      </c>
      <c r="R16" s="368" t="s">
        <v>207</v>
      </c>
      <c r="S16" s="369"/>
      <c r="T16" s="104">
        <v>25</v>
      </c>
      <c r="U16" s="106">
        <v>15</v>
      </c>
      <c r="V16" s="104">
        <v>20</v>
      </c>
      <c r="W16" s="106">
        <v>12</v>
      </c>
      <c r="X16" s="106">
        <f>T16*U16+V16*W16</f>
        <v>615</v>
      </c>
    </row>
    <row r="17" spans="2:24" ht="12.75">
      <c r="B17" s="147" t="s">
        <v>208</v>
      </c>
      <c r="C17" s="148">
        <v>10</v>
      </c>
      <c r="D17" s="149">
        <v>125</v>
      </c>
      <c r="E17" s="148">
        <v>15</v>
      </c>
      <c r="F17" s="149">
        <v>130</v>
      </c>
      <c r="G17" s="150"/>
      <c r="I17" s="368" t="s">
        <v>208</v>
      </c>
      <c r="J17" s="369"/>
      <c r="K17" s="104">
        <v>10</v>
      </c>
      <c r="L17" s="106">
        <v>125</v>
      </c>
      <c r="M17" s="104">
        <v>15</v>
      </c>
      <c r="N17" s="106">
        <v>130</v>
      </c>
      <c r="O17" s="106">
        <v>3200</v>
      </c>
      <c r="R17" s="368" t="s">
        <v>208</v>
      </c>
      <c r="S17" s="369"/>
      <c r="T17" s="104">
        <v>10</v>
      </c>
      <c r="U17" s="106">
        <v>125</v>
      </c>
      <c r="V17" s="104">
        <v>15</v>
      </c>
      <c r="W17" s="106">
        <v>130</v>
      </c>
      <c r="X17" s="106">
        <f>T17*U17+V17*W17</f>
        <v>3200</v>
      </c>
    </row>
    <row r="18" spans="2:24" ht="12.75">
      <c r="B18" s="147" t="s">
        <v>267</v>
      </c>
      <c r="C18" s="148">
        <v>50</v>
      </c>
      <c r="D18" s="149">
        <v>32</v>
      </c>
      <c r="E18" s="148">
        <v>60</v>
      </c>
      <c r="F18" s="149">
        <v>28</v>
      </c>
      <c r="G18" s="150"/>
      <c r="I18" s="368" t="s">
        <v>267</v>
      </c>
      <c r="J18" s="369"/>
      <c r="K18" s="104">
        <v>50</v>
      </c>
      <c r="L18" s="106">
        <v>32</v>
      </c>
      <c r="M18" s="104">
        <v>60</v>
      </c>
      <c r="N18" s="106">
        <v>28</v>
      </c>
      <c r="O18" s="106">
        <v>3280</v>
      </c>
      <c r="R18" s="368" t="s">
        <v>209</v>
      </c>
      <c r="S18" s="369"/>
      <c r="T18" s="104">
        <v>50</v>
      </c>
      <c r="U18" s="106">
        <v>32</v>
      </c>
      <c r="V18" s="104">
        <v>60</v>
      </c>
      <c r="W18" s="106">
        <v>28</v>
      </c>
      <c r="X18" s="106">
        <f>T18*U18+V18*W18</f>
        <v>3280</v>
      </c>
    </row>
    <row r="19" spans="2:24" ht="12.75">
      <c r="B19" s="147" t="s">
        <v>210</v>
      </c>
      <c r="C19" s="148">
        <v>10</v>
      </c>
      <c r="D19" s="149">
        <v>22</v>
      </c>
      <c r="E19" s="148">
        <v>10</v>
      </c>
      <c r="F19" s="149">
        <v>18</v>
      </c>
      <c r="G19" s="150"/>
      <c r="I19" s="368" t="s">
        <v>210</v>
      </c>
      <c r="J19" s="369"/>
      <c r="K19" s="104">
        <v>10</v>
      </c>
      <c r="L19" s="106">
        <v>22</v>
      </c>
      <c r="M19" s="104">
        <v>10</v>
      </c>
      <c r="N19" s="106">
        <v>18</v>
      </c>
      <c r="O19" s="106">
        <v>400</v>
      </c>
      <c r="R19" s="368" t="s">
        <v>210</v>
      </c>
      <c r="S19" s="369"/>
      <c r="T19" s="104">
        <v>10</v>
      </c>
      <c r="U19" s="106">
        <v>22</v>
      </c>
      <c r="V19" s="104">
        <v>10</v>
      </c>
      <c r="W19" s="106">
        <v>18</v>
      </c>
      <c r="X19" s="106">
        <f>T19*U19+V19*W19</f>
        <v>400</v>
      </c>
    </row>
    <row r="20" spans="2:24" ht="13.5" thickBot="1">
      <c r="B20" s="151" t="s">
        <v>211</v>
      </c>
      <c r="C20" s="152">
        <v>5</v>
      </c>
      <c r="D20" s="153">
        <v>19.5</v>
      </c>
      <c r="E20" s="152">
        <v>8</v>
      </c>
      <c r="F20" s="153">
        <v>23</v>
      </c>
      <c r="G20" s="154"/>
      <c r="I20" s="371" t="s">
        <v>211</v>
      </c>
      <c r="J20" s="366"/>
      <c r="K20" s="141">
        <v>5</v>
      </c>
      <c r="L20" s="142">
        <v>19.5</v>
      </c>
      <c r="M20" s="104">
        <v>8</v>
      </c>
      <c r="N20" s="106">
        <v>23</v>
      </c>
      <c r="O20" s="106">
        <v>281.5</v>
      </c>
      <c r="R20" s="371" t="s">
        <v>211</v>
      </c>
      <c r="S20" s="366"/>
      <c r="T20" s="141">
        <v>5</v>
      </c>
      <c r="U20" s="142">
        <v>19.5</v>
      </c>
      <c r="V20" s="104">
        <v>8</v>
      </c>
      <c r="W20" s="106">
        <v>23</v>
      </c>
      <c r="X20" s="106">
        <f>T20*U20+V20*W20</f>
        <v>281.5</v>
      </c>
    </row>
    <row r="21" spans="5:24" ht="14.25" thickBot="1" thickTop="1">
      <c r="E21" s="385" t="s">
        <v>214</v>
      </c>
      <c r="F21" s="386"/>
      <c r="G21" s="199"/>
      <c r="M21" s="371" t="s">
        <v>214</v>
      </c>
      <c r="N21" s="372"/>
      <c r="O21" s="142">
        <v>7776.5</v>
      </c>
      <c r="V21" s="371" t="s">
        <v>214</v>
      </c>
      <c r="W21" s="372"/>
      <c r="X21" s="142">
        <f>SUM(X16:X20)</f>
        <v>7776.5</v>
      </c>
    </row>
    <row r="22" ht="13.5" thickTop="1"/>
    <row r="23" s="107" customFormat="1" ht="13.5" thickBot="1"/>
    <row r="25" ht="12.75">
      <c r="B25" s="158" t="s">
        <v>314</v>
      </c>
    </row>
    <row r="26" ht="12.75">
      <c r="B26" s="52" t="s">
        <v>215</v>
      </c>
    </row>
    <row r="27" ht="12.75">
      <c r="B27" s="52" t="s">
        <v>299</v>
      </c>
    </row>
    <row r="28" ht="12.75">
      <c r="B28" s="52" t="s">
        <v>216</v>
      </c>
    </row>
    <row r="29" ht="8.25" customHeight="1"/>
    <row r="30" spans="10:20" ht="16.5" thickBot="1">
      <c r="J30" s="141" t="s">
        <v>306</v>
      </c>
      <c r="K30" s="45"/>
      <c r="L30" s="45"/>
      <c r="M30" s="45"/>
      <c r="N30" s="45"/>
      <c r="O30" s="45"/>
      <c r="P30" s="45"/>
      <c r="R30" s="339"/>
      <c r="S30" s="341" t="s">
        <v>263</v>
      </c>
      <c r="T30" s="342"/>
    </row>
    <row r="31" spans="10:16" ht="13.5" thickBot="1">
      <c r="J31" s="133"/>
      <c r="K31" s="133"/>
      <c r="L31" s="133"/>
      <c r="M31" s="133"/>
      <c r="N31" s="133"/>
      <c r="O31" s="133"/>
      <c r="P31" s="133"/>
    </row>
    <row r="32" spans="2:24" ht="13.5" thickTop="1">
      <c r="B32" s="167"/>
      <c r="C32" s="181" t="s">
        <v>217</v>
      </c>
      <c r="D32" s="181" t="s">
        <v>218</v>
      </c>
      <c r="E32" s="181" t="s">
        <v>219</v>
      </c>
      <c r="F32" s="181" t="s">
        <v>220</v>
      </c>
      <c r="G32" s="181" t="s">
        <v>221</v>
      </c>
      <c r="H32" s="182" t="s">
        <v>222</v>
      </c>
      <c r="J32" s="104"/>
      <c r="K32" s="104" t="s">
        <v>217</v>
      </c>
      <c r="L32" s="104" t="s">
        <v>218</v>
      </c>
      <c r="M32" s="104" t="s">
        <v>219</v>
      </c>
      <c r="N32" s="104" t="s">
        <v>220</v>
      </c>
      <c r="O32" s="104" t="s">
        <v>221</v>
      </c>
      <c r="P32" s="104" t="s">
        <v>222</v>
      </c>
      <c r="R32" s="104"/>
      <c r="S32" s="104" t="s">
        <v>217</v>
      </c>
      <c r="T32" s="104" t="s">
        <v>218</v>
      </c>
      <c r="U32" s="104" t="s">
        <v>219</v>
      </c>
      <c r="V32" s="104" t="s">
        <v>220</v>
      </c>
      <c r="W32" s="104" t="s">
        <v>221</v>
      </c>
      <c r="X32" s="104" t="s">
        <v>222</v>
      </c>
    </row>
    <row r="33" spans="2:24" ht="12.75">
      <c r="B33" s="147" t="s">
        <v>223</v>
      </c>
      <c r="C33" s="148">
        <v>20.3</v>
      </c>
      <c r="D33" s="148">
        <v>21.2</v>
      </c>
      <c r="E33" s="148">
        <v>19.8</v>
      </c>
      <c r="F33" s="148">
        <v>19.6</v>
      </c>
      <c r="G33" s="148"/>
      <c r="H33" s="200"/>
      <c r="J33" s="104" t="s">
        <v>223</v>
      </c>
      <c r="K33" s="104">
        <v>20.3</v>
      </c>
      <c r="L33" s="104">
        <v>21.2</v>
      </c>
      <c r="M33" s="104">
        <v>19.8</v>
      </c>
      <c r="N33" s="104">
        <v>19.6</v>
      </c>
      <c r="O33" s="104">
        <v>19.6</v>
      </c>
      <c r="P33" s="104">
        <v>21.2</v>
      </c>
      <c r="R33" s="104" t="s">
        <v>223</v>
      </c>
      <c r="S33" s="104">
        <v>20.3</v>
      </c>
      <c r="T33" s="104">
        <v>21.2</v>
      </c>
      <c r="U33" s="104">
        <v>19.8</v>
      </c>
      <c r="V33" s="104">
        <v>19.6</v>
      </c>
      <c r="W33" s="104">
        <f>MIN(S33:V33)</f>
        <v>19.6</v>
      </c>
      <c r="X33" s="104">
        <f>MAX(S33:V33)</f>
        <v>21.2</v>
      </c>
    </row>
    <row r="34" spans="2:24" ht="12.75">
      <c r="B34" s="147" t="s">
        <v>224</v>
      </c>
      <c r="C34" s="148">
        <v>18.5</v>
      </c>
      <c r="D34" s="148">
        <v>17.8</v>
      </c>
      <c r="E34" s="148">
        <v>19.3</v>
      </c>
      <c r="F34" s="148">
        <v>18.8</v>
      </c>
      <c r="G34" s="148"/>
      <c r="H34" s="200"/>
      <c r="J34" s="104" t="s">
        <v>224</v>
      </c>
      <c r="K34" s="104">
        <v>18.5</v>
      </c>
      <c r="L34" s="104">
        <v>17.8</v>
      </c>
      <c r="M34" s="104">
        <v>19.3</v>
      </c>
      <c r="N34" s="104">
        <v>18.8</v>
      </c>
      <c r="O34" s="104">
        <v>17.8</v>
      </c>
      <c r="P34" s="104">
        <v>19.3</v>
      </c>
      <c r="R34" s="104" t="s">
        <v>224</v>
      </c>
      <c r="S34" s="104">
        <v>18.5</v>
      </c>
      <c r="T34" s="104">
        <v>17.8</v>
      </c>
      <c r="U34" s="104">
        <v>19.3</v>
      </c>
      <c r="V34" s="104">
        <v>18.8</v>
      </c>
      <c r="W34" s="104">
        <f>MIN(S34:V34)</f>
        <v>17.8</v>
      </c>
      <c r="X34" s="104">
        <f>MAX(S34:V34)</f>
        <v>19.3</v>
      </c>
    </row>
    <row r="35" spans="2:24" ht="12.75">
      <c r="B35" s="147" t="s">
        <v>225</v>
      </c>
      <c r="C35" s="148">
        <v>16.9</v>
      </c>
      <c r="D35" s="148">
        <v>17.2</v>
      </c>
      <c r="E35" s="148">
        <v>16.8</v>
      </c>
      <c r="F35" s="148">
        <v>18.1</v>
      </c>
      <c r="G35" s="148"/>
      <c r="H35" s="200"/>
      <c r="J35" s="104" t="s">
        <v>225</v>
      </c>
      <c r="K35" s="104">
        <v>16.9</v>
      </c>
      <c r="L35" s="104">
        <v>17.2</v>
      </c>
      <c r="M35" s="104">
        <v>16.8</v>
      </c>
      <c r="N35" s="104">
        <v>18.1</v>
      </c>
      <c r="O35" s="104">
        <v>16.8</v>
      </c>
      <c r="P35" s="104">
        <v>18.1</v>
      </c>
      <c r="R35" s="104" t="s">
        <v>225</v>
      </c>
      <c r="S35" s="104">
        <v>16.9</v>
      </c>
      <c r="T35" s="104">
        <v>17.2</v>
      </c>
      <c r="U35" s="104">
        <v>16.8</v>
      </c>
      <c r="V35" s="104">
        <v>18.1</v>
      </c>
      <c r="W35" s="104">
        <f>MIN(S35:V35)</f>
        <v>16.8</v>
      </c>
      <c r="X35" s="104">
        <f>MAX(S35:V35)</f>
        <v>18.1</v>
      </c>
    </row>
    <row r="36" spans="2:24" ht="13.5" thickBot="1">
      <c r="B36" s="151" t="s">
        <v>226</v>
      </c>
      <c r="C36" s="152">
        <v>18.9</v>
      </c>
      <c r="D36" s="152">
        <v>19</v>
      </c>
      <c r="E36" s="152">
        <v>18.1</v>
      </c>
      <c r="F36" s="152">
        <v>17.8</v>
      </c>
      <c r="G36" s="152"/>
      <c r="H36" s="201"/>
      <c r="J36" s="141" t="s">
        <v>226</v>
      </c>
      <c r="K36" s="141">
        <v>18.9</v>
      </c>
      <c r="L36" s="141">
        <v>19</v>
      </c>
      <c r="M36" s="141">
        <v>18.1</v>
      </c>
      <c r="N36" s="141">
        <v>17.8</v>
      </c>
      <c r="O36" s="141">
        <v>17.8</v>
      </c>
      <c r="P36" s="141">
        <v>19</v>
      </c>
      <c r="R36" s="141" t="s">
        <v>226</v>
      </c>
      <c r="S36" s="141">
        <v>18.9</v>
      </c>
      <c r="T36" s="141">
        <v>19</v>
      </c>
      <c r="U36" s="141">
        <v>18.1</v>
      </c>
      <c r="V36" s="141">
        <v>17.8</v>
      </c>
      <c r="W36" s="141">
        <f>MIN(S36:V36)</f>
        <v>17.8</v>
      </c>
      <c r="X36" s="141">
        <f>MAX(S36:V36)</f>
        <v>19</v>
      </c>
    </row>
    <row r="37" ht="13.5" thickTop="1"/>
    <row r="38" s="107" customFormat="1" ht="13.5" thickBot="1"/>
    <row r="40" ht="12.75">
      <c r="B40" s="158" t="s">
        <v>227</v>
      </c>
    </row>
    <row r="41" ht="12.75">
      <c r="B41" s="52" t="s">
        <v>228</v>
      </c>
    </row>
    <row r="42" ht="12.75">
      <c r="B42" s="52" t="s">
        <v>229</v>
      </c>
    </row>
    <row r="43" ht="12.75">
      <c r="B43" s="52" t="s">
        <v>230</v>
      </c>
    </row>
    <row r="44" ht="12.75">
      <c r="B44" s="52" t="s">
        <v>300</v>
      </c>
    </row>
    <row r="45" ht="12.75">
      <c r="B45" s="52" t="s">
        <v>284</v>
      </c>
    </row>
    <row r="46" ht="13.5" thickBot="1"/>
    <row r="47" spans="2:7" ht="13.5" thickTop="1">
      <c r="B47" s="167"/>
      <c r="C47" s="206" t="s">
        <v>88</v>
      </c>
      <c r="D47" s="206" t="s">
        <v>89</v>
      </c>
      <c r="E47" s="206" t="s">
        <v>90</v>
      </c>
      <c r="F47" s="206" t="s">
        <v>231</v>
      </c>
      <c r="G47" s="207" t="s">
        <v>232</v>
      </c>
    </row>
    <row r="48" spans="2:9" ht="12.75">
      <c r="B48" s="177" t="s">
        <v>168</v>
      </c>
      <c r="C48" s="149">
        <v>27</v>
      </c>
      <c r="D48" s="149">
        <v>63</v>
      </c>
      <c r="E48" s="149">
        <v>15</v>
      </c>
      <c r="F48" s="149">
        <v>84</v>
      </c>
      <c r="G48" s="200"/>
      <c r="I48" s="117"/>
    </row>
    <row r="49" spans="2:7" ht="12.75">
      <c r="B49" s="177" t="s">
        <v>169</v>
      </c>
      <c r="C49" s="149">
        <v>120</v>
      </c>
      <c r="D49" s="149">
        <v>18</v>
      </c>
      <c r="E49" s="149">
        <v>31</v>
      </c>
      <c r="F49" s="149">
        <v>23</v>
      </c>
      <c r="G49" s="200"/>
    </row>
    <row r="50" spans="2:7" ht="12.75">
      <c r="B50" s="177" t="s">
        <v>170</v>
      </c>
      <c r="C50" s="149">
        <v>94</v>
      </c>
      <c r="D50" s="149">
        <v>52</v>
      </c>
      <c r="E50" s="149">
        <v>17.5</v>
      </c>
      <c r="F50" s="149">
        <v>54.2</v>
      </c>
      <c r="G50" s="200"/>
    </row>
    <row r="51" spans="2:7" ht="12.75">
      <c r="B51" s="177" t="s">
        <v>171</v>
      </c>
      <c r="C51" s="149">
        <v>15.7</v>
      </c>
      <c r="D51" s="149">
        <v>36.4</v>
      </c>
      <c r="E51" s="149">
        <v>58</v>
      </c>
      <c r="F51" s="149">
        <v>42.7</v>
      </c>
      <c r="G51" s="200"/>
    </row>
    <row r="52" spans="2:7" ht="12.75">
      <c r="B52" s="177" t="s">
        <v>172</v>
      </c>
      <c r="C52" s="149">
        <v>18.4</v>
      </c>
      <c r="D52" s="149">
        <v>15.5</v>
      </c>
      <c r="E52" s="149">
        <v>24.8</v>
      </c>
      <c r="F52" s="149">
        <v>61</v>
      </c>
      <c r="G52" s="200"/>
    </row>
    <row r="53" spans="2:7" ht="12.75">
      <c r="B53" s="177" t="s">
        <v>173</v>
      </c>
      <c r="C53" s="149">
        <v>81.2</v>
      </c>
      <c r="D53" s="149">
        <v>11.7</v>
      </c>
      <c r="E53" s="149">
        <v>123.4</v>
      </c>
      <c r="F53" s="149">
        <v>12</v>
      </c>
      <c r="G53" s="200"/>
    </row>
    <row r="54" spans="2:7" ht="13.5" thickBot="1">
      <c r="B54" s="179" t="s">
        <v>174</v>
      </c>
      <c r="C54" s="153">
        <v>25.1</v>
      </c>
      <c r="D54" s="153">
        <v>31</v>
      </c>
      <c r="E54" s="153">
        <v>56.9</v>
      </c>
      <c r="F54" s="153">
        <v>72</v>
      </c>
      <c r="G54" s="201"/>
    </row>
    <row r="55" spans="2:4" ht="13.5" thickTop="1">
      <c r="B55" s="387" t="s">
        <v>233</v>
      </c>
      <c r="C55" s="388"/>
      <c r="D55" s="182"/>
    </row>
    <row r="56" spans="2:4" ht="12.75">
      <c r="B56" s="208" t="s">
        <v>240</v>
      </c>
      <c r="C56" s="209"/>
      <c r="D56" s="200"/>
    </row>
    <row r="57" spans="2:6" ht="12.75">
      <c r="B57" s="381" t="s">
        <v>301</v>
      </c>
      <c r="C57" s="382"/>
      <c r="D57" s="200"/>
      <c r="F57" s="155" t="s">
        <v>241</v>
      </c>
    </row>
    <row r="58" spans="2:4" ht="12.75">
      <c r="B58" s="381" t="s">
        <v>234</v>
      </c>
      <c r="C58" s="382"/>
      <c r="D58" s="200"/>
    </row>
    <row r="59" spans="2:4" ht="12.75">
      <c r="B59" s="381" t="s">
        <v>235</v>
      </c>
      <c r="C59" s="382"/>
      <c r="D59" s="200"/>
    </row>
    <row r="60" spans="2:4" ht="13.5" thickBot="1">
      <c r="B60" s="383" t="s">
        <v>236</v>
      </c>
      <c r="C60" s="384"/>
      <c r="D60" s="201"/>
    </row>
    <row r="61" ht="13.5" thickTop="1"/>
    <row r="63" spans="2:7" ht="13.5" thickBot="1">
      <c r="B63" s="141" t="s">
        <v>306</v>
      </c>
      <c r="C63" s="205"/>
      <c r="D63" s="205"/>
      <c r="E63" s="205"/>
      <c r="F63" s="205"/>
      <c r="G63" s="205"/>
    </row>
    <row r="64" spans="2:7" ht="13.5" thickBot="1">
      <c r="B64" s="205"/>
      <c r="C64" s="205"/>
      <c r="D64" s="205"/>
      <c r="E64" s="205"/>
      <c r="F64" s="205"/>
      <c r="G64" s="205"/>
    </row>
    <row r="65" spans="2:7" ht="13.5" thickTop="1">
      <c r="B65" s="118"/>
      <c r="C65" s="119" t="s">
        <v>88</v>
      </c>
      <c r="D65" s="119" t="s">
        <v>89</v>
      </c>
      <c r="E65" s="119" t="s">
        <v>90</v>
      </c>
      <c r="F65" s="119" t="s">
        <v>231</v>
      </c>
      <c r="G65" s="120" t="s">
        <v>232</v>
      </c>
    </row>
    <row r="66" spans="2:7" ht="12.75">
      <c r="B66" s="121" t="s">
        <v>168</v>
      </c>
      <c r="C66" s="106">
        <v>27</v>
      </c>
      <c r="D66" s="106">
        <v>63</v>
      </c>
      <c r="E66" s="106">
        <v>15</v>
      </c>
      <c r="F66" s="106">
        <v>84</v>
      </c>
      <c r="G66" s="110">
        <v>189</v>
      </c>
    </row>
    <row r="67" spans="2:7" ht="12.75">
      <c r="B67" s="121" t="s">
        <v>169</v>
      </c>
      <c r="C67" s="106">
        <v>120</v>
      </c>
      <c r="D67" s="106">
        <v>18</v>
      </c>
      <c r="E67" s="106">
        <v>31</v>
      </c>
      <c r="F67" s="106">
        <v>23</v>
      </c>
      <c r="G67" s="110">
        <v>192</v>
      </c>
    </row>
    <row r="68" spans="2:7" ht="12.75">
      <c r="B68" s="121" t="s">
        <v>170</v>
      </c>
      <c r="C68" s="106">
        <v>94</v>
      </c>
      <c r="D68" s="106">
        <v>52</v>
      </c>
      <c r="E68" s="106">
        <v>17.5</v>
      </c>
      <c r="F68" s="106">
        <v>54.2</v>
      </c>
      <c r="G68" s="110">
        <v>217.7</v>
      </c>
    </row>
    <row r="69" spans="2:7" ht="12.75">
      <c r="B69" s="121" t="s">
        <v>171</v>
      </c>
      <c r="C69" s="106">
        <v>15.7</v>
      </c>
      <c r="D69" s="106">
        <v>36.4</v>
      </c>
      <c r="E69" s="106">
        <v>58</v>
      </c>
      <c r="F69" s="106">
        <v>42.7</v>
      </c>
      <c r="G69" s="110">
        <v>152.8</v>
      </c>
    </row>
    <row r="70" spans="2:7" ht="12.75">
      <c r="B70" s="121" t="s">
        <v>172</v>
      </c>
      <c r="C70" s="106">
        <v>18.4</v>
      </c>
      <c r="D70" s="106">
        <v>15.5</v>
      </c>
      <c r="E70" s="106">
        <v>24.8</v>
      </c>
      <c r="F70" s="106">
        <v>61</v>
      </c>
      <c r="G70" s="110">
        <v>119.7</v>
      </c>
    </row>
    <row r="71" spans="2:7" ht="12.75">
      <c r="B71" s="121" t="s">
        <v>173</v>
      </c>
      <c r="C71" s="106">
        <v>81.2</v>
      </c>
      <c r="D71" s="106">
        <v>11.7</v>
      </c>
      <c r="E71" s="106">
        <v>123.4</v>
      </c>
      <c r="F71" s="106">
        <v>12</v>
      </c>
      <c r="G71" s="110">
        <v>228.3</v>
      </c>
    </row>
    <row r="72" spans="2:7" ht="13.5" thickBot="1">
      <c r="B72" s="122" t="s">
        <v>174</v>
      </c>
      <c r="C72" s="111">
        <v>25.1</v>
      </c>
      <c r="D72" s="111">
        <v>31</v>
      </c>
      <c r="E72" s="111">
        <v>56.9</v>
      </c>
      <c r="F72" s="111">
        <v>72</v>
      </c>
      <c r="G72" s="112">
        <v>185</v>
      </c>
    </row>
    <row r="73" spans="2:4" ht="13.5" thickTop="1">
      <c r="B73" s="367" t="s">
        <v>233</v>
      </c>
      <c r="C73" s="380"/>
      <c r="D73" s="123">
        <v>1284.5</v>
      </c>
    </row>
    <row r="74" spans="2:4" ht="12.75">
      <c r="B74" s="202" t="s">
        <v>240</v>
      </c>
      <c r="C74" s="203"/>
      <c r="D74" s="204">
        <v>183.5</v>
      </c>
    </row>
    <row r="75" spans="2:4" ht="12.75">
      <c r="B75" s="376" t="s">
        <v>301</v>
      </c>
      <c r="C75" s="377"/>
      <c r="D75" s="110">
        <v>228.3</v>
      </c>
    </row>
    <row r="76" spans="2:4" ht="12.75">
      <c r="B76" s="376" t="s">
        <v>234</v>
      </c>
      <c r="C76" s="377"/>
      <c r="D76" s="110">
        <v>119.7</v>
      </c>
    </row>
    <row r="77" spans="2:4" ht="12.75">
      <c r="B77" s="376" t="s">
        <v>235</v>
      </c>
      <c r="C77" s="377"/>
      <c r="D77" s="110">
        <v>123.4</v>
      </c>
    </row>
    <row r="78" spans="2:4" ht="13.5" thickBot="1">
      <c r="B78" s="378" t="s">
        <v>236</v>
      </c>
      <c r="C78" s="379"/>
      <c r="D78" s="112">
        <v>11.7</v>
      </c>
    </row>
    <row r="79" ht="13.5" thickTop="1"/>
    <row r="80" s="107" customFormat="1" ht="13.5" thickBot="1"/>
    <row r="85" spans="2:7" ht="16.5" thickBot="1">
      <c r="B85" s="339"/>
      <c r="C85" s="341" t="s">
        <v>308</v>
      </c>
      <c r="D85" s="342"/>
      <c r="E85" s="205"/>
      <c r="F85" s="205"/>
      <c r="G85" s="205"/>
    </row>
    <row r="86" spans="2:7" ht="13.5" thickBot="1">
      <c r="B86" s="205"/>
      <c r="C86" s="205"/>
      <c r="D86" s="205"/>
      <c r="E86" s="205"/>
      <c r="F86" s="205"/>
      <c r="G86" s="205"/>
    </row>
    <row r="87" spans="2:7" ht="13.5" thickTop="1">
      <c r="B87" s="118"/>
      <c r="C87" s="119" t="s">
        <v>88</v>
      </c>
      <c r="D87" s="119" t="s">
        <v>89</v>
      </c>
      <c r="E87" s="119" t="s">
        <v>90</v>
      </c>
      <c r="F87" s="119" t="s">
        <v>231</v>
      </c>
      <c r="G87" s="120" t="s">
        <v>232</v>
      </c>
    </row>
    <row r="88" spans="2:7" ht="12.75">
      <c r="B88" s="121" t="s">
        <v>168</v>
      </c>
      <c r="C88" s="106">
        <v>27</v>
      </c>
      <c r="D88" s="106">
        <v>63</v>
      </c>
      <c r="E88" s="106">
        <v>15</v>
      </c>
      <c r="F88" s="106">
        <v>84</v>
      </c>
      <c r="G88" s="110">
        <f>SUM(C88:F88)</f>
        <v>189</v>
      </c>
    </row>
    <row r="89" spans="2:7" ht="12.75">
      <c r="B89" s="121" t="s">
        <v>169</v>
      </c>
      <c r="C89" s="106">
        <v>120</v>
      </c>
      <c r="D89" s="106">
        <v>18</v>
      </c>
      <c r="E89" s="106">
        <v>31</v>
      </c>
      <c r="F89" s="106">
        <v>23</v>
      </c>
      <c r="G89" s="110">
        <f aca="true" t="shared" si="0" ref="G89:G94">SUM(C89:F89)</f>
        <v>192</v>
      </c>
    </row>
    <row r="90" spans="2:7" ht="12.75">
      <c r="B90" s="121" t="s">
        <v>170</v>
      </c>
      <c r="C90" s="106">
        <v>94</v>
      </c>
      <c r="D90" s="106">
        <v>52</v>
      </c>
      <c r="E90" s="106">
        <v>17.5</v>
      </c>
      <c r="F90" s="106">
        <v>54.2</v>
      </c>
      <c r="G90" s="110">
        <f t="shared" si="0"/>
        <v>217.7</v>
      </c>
    </row>
    <row r="91" spans="2:7" ht="12.75">
      <c r="B91" s="121" t="s">
        <v>171</v>
      </c>
      <c r="C91" s="106">
        <v>15.7</v>
      </c>
      <c r="D91" s="106">
        <v>36.4</v>
      </c>
      <c r="E91" s="106">
        <v>58</v>
      </c>
      <c r="F91" s="106">
        <v>42.7</v>
      </c>
      <c r="G91" s="110">
        <f t="shared" si="0"/>
        <v>152.8</v>
      </c>
    </row>
    <row r="92" spans="2:7" ht="12.75">
      <c r="B92" s="121" t="s">
        <v>172</v>
      </c>
      <c r="C92" s="106">
        <v>18.4</v>
      </c>
      <c r="D92" s="106">
        <v>15.5</v>
      </c>
      <c r="E92" s="106">
        <v>24.8</v>
      </c>
      <c r="F92" s="106">
        <v>61</v>
      </c>
      <c r="G92" s="110">
        <f t="shared" si="0"/>
        <v>119.7</v>
      </c>
    </row>
    <row r="93" spans="2:7" ht="12.75">
      <c r="B93" s="121" t="s">
        <v>173</v>
      </c>
      <c r="C93" s="106">
        <v>81.2</v>
      </c>
      <c r="D93" s="106">
        <v>11.7</v>
      </c>
      <c r="E93" s="106">
        <v>123.4</v>
      </c>
      <c r="F93" s="106">
        <v>12</v>
      </c>
      <c r="G93" s="110">
        <f t="shared" si="0"/>
        <v>228.3</v>
      </c>
    </row>
    <row r="94" spans="2:7" ht="13.5" thickBot="1">
      <c r="B94" s="122" t="s">
        <v>174</v>
      </c>
      <c r="C94" s="111">
        <v>25.1</v>
      </c>
      <c r="D94" s="111">
        <v>31</v>
      </c>
      <c r="E94" s="111">
        <v>56.9</v>
      </c>
      <c r="F94" s="111">
        <v>72</v>
      </c>
      <c r="G94" s="112">
        <f t="shared" si="0"/>
        <v>185</v>
      </c>
    </row>
    <row r="95" spans="2:4" ht="13.5" thickTop="1">
      <c r="B95" s="367" t="s">
        <v>233</v>
      </c>
      <c r="C95" s="380"/>
      <c r="D95" s="123">
        <f>SUM(G88:G94)</f>
        <v>1284.5</v>
      </c>
    </row>
    <row r="96" spans="2:4" ht="12.75">
      <c r="B96" s="202" t="s">
        <v>240</v>
      </c>
      <c r="C96" s="203"/>
      <c r="D96" s="204">
        <f>AVERAGE(G88:G94)</f>
        <v>183.5</v>
      </c>
    </row>
    <row r="97" spans="2:4" ht="12.75">
      <c r="B97" s="376" t="s">
        <v>301</v>
      </c>
      <c r="C97" s="377"/>
      <c r="D97" s="110">
        <f>MAX(G88:G94)</f>
        <v>228.3</v>
      </c>
    </row>
    <row r="98" spans="2:4" ht="12.75">
      <c r="B98" s="376" t="s">
        <v>234</v>
      </c>
      <c r="C98" s="377"/>
      <c r="D98" s="110">
        <f>MIN(G88:G94)</f>
        <v>119.7</v>
      </c>
    </row>
    <row r="99" spans="2:4" ht="12.75">
      <c r="B99" s="376" t="s">
        <v>235</v>
      </c>
      <c r="C99" s="377"/>
      <c r="D99" s="110">
        <f>MAX(C88:F94)</f>
        <v>123.4</v>
      </c>
    </row>
    <row r="100" spans="2:4" ht="13.5" thickBot="1">
      <c r="B100" s="378" t="s">
        <v>236</v>
      </c>
      <c r="C100" s="379"/>
      <c r="D100" s="112">
        <f>MIN(C88:F94)</f>
        <v>11.7</v>
      </c>
    </row>
    <row r="101" ht="13.5" thickTop="1"/>
  </sheetData>
  <mergeCells count="32">
    <mergeCell ref="I13:J13"/>
    <mergeCell ref="I14:J14"/>
    <mergeCell ref="I15:J15"/>
    <mergeCell ref="I16:J16"/>
    <mergeCell ref="I17:J17"/>
    <mergeCell ref="I18:J18"/>
    <mergeCell ref="I19:J19"/>
    <mergeCell ref="I20:J20"/>
    <mergeCell ref="B60:C60"/>
    <mergeCell ref="B73:C73"/>
    <mergeCell ref="M21:N21"/>
    <mergeCell ref="E21:F21"/>
    <mergeCell ref="B55:C55"/>
    <mergeCell ref="B57:C57"/>
    <mergeCell ref="R15:S15"/>
    <mergeCell ref="R16:S16"/>
    <mergeCell ref="R17:S17"/>
    <mergeCell ref="R18:S18"/>
    <mergeCell ref="R19:S19"/>
    <mergeCell ref="R20:S20"/>
    <mergeCell ref="V21:W21"/>
    <mergeCell ref="B95:C95"/>
    <mergeCell ref="B75:C75"/>
    <mergeCell ref="B76:C76"/>
    <mergeCell ref="B77:C77"/>
    <mergeCell ref="B78:C78"/>
    <mergeCell ref="B58:C58"/>
    <mergeCell ref="B59:C59"/>
    <mergeCell ref="B97:C97"/>
    <mergeCell ref="B98:C98"/>
    <mergeCell ref="B99:C99"/>
    <mergeCell ref="B100:C100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0"/>
  <sheetViews>
    <sheetView showGridLines="0" workbookViewId="0" topLeftCell="A1">
      <selection activeCell="J131" sqref="J131"/>
    </sheetView>
  </sheetViews>
  <sheetFormatPr defaultColWidth="9.00390625" defaultRowHeight="12.75"/>
  <cols>
    <col min="1" max="1" width="4.125" style="0" customWidth="1"/>
    <col min="2" max="2" width="5.00390625" style="0" customWidth="1"/>
    <col min="3" max="3" width="22.625" style="0" customWidth="1"/>
    <col min="4" max="4" width="13.125" style="0" customWidth="1"/>
    <col min="5" max="5" width="10.625" style="0" customWidth="1"/>
    <col min="6" max="6" width="2.875" style="0" customWidth="1"/>
    <col min="7" max="7" width="6.00390625" style="0" customWidth="1"/>
    <col min="9" max="9" width="11.375" style="0" customWidth="1"/>
  </cols>
  <sheetData>
    <row r="1" s="107" customFormat="1" ht="8.25" customHeight="1" thickBot="1"/>
    <row r="2" ht="20.25" customHeight="1">
      <c r="B2" s="158" t="s">
        <v>259</v>
      </c>
    </row>
    <row r="3" ht="12.75">
      <c r="B3" s="296" t="s">
        <v>285</v>
      </c>
    </row>
    <row r="4" ht="12.75">
      <c r="B4" s="296" t="s">
        <v>260</v>
      </c>
    </row>
    <row r="5" ht="12.75">
      <c r="B5" s="296" t="s">
        <v>261</v>
      </c>
    </row>
    <row r="6" s="107" customFormat="1" ht="13.5" thickBot="1">
      <c r="B6" s="250"/>
    </row>
    <row r="7" ht="12.75">
      <c r="B7" s="21"/>
    </row>
    <row r="8" ht="12" customHeight="1"/>
    <row r="9" ht="15">
      <c r="B9" s="232" t="s">
        <v>34</v>
      </c>
    </row>
    <row r="10" ht="15" customHeight="1" thickBot="1">
      <c r="B10" s="5"/>
    </row>
    <row r="11" spans="2:8" ht="17.25" customHeight="1" thickBot="1" thickTop="1">
      <c r="B11" s="233" t="s">
        <v>35</v>
      </c>
      <c r="C11" s="234" t="s">
        <v>36</v>
      </c>
      <c r="D11" s="235" t="s">
        <v>157</v>
      </c>
      <c r="E11" s="236" t="s">
        <v>158</v>
      </c>
      <c r="G11" s="248" t="s">
        <v>37</v>
      </c>
      <c r="H11" s="249">
        <v>1.3</v>
      </c>
    </row>
    <row r="12" spans="2:5" ht="13.5" thickTop="1">
      <c r="B12" s="237">
        <v>501</v>
      </c>
      <c r="C12" s="238" t="s">
        <v>38</v>
      </c>
      <c r="D12" s="239">
        <v>500</v>
      </c>
      <c r="E12" s="240"/>
    </row>
    <row r="13" spans="2:5" ht="12.75">
      <c r="B13" s="237">
        <v>502</v>
      </c>
      <c r="C13" s="238" t="s">
        <v>161</v>
      </c>
      <c r="D13" s="239">
        <v>600</v>
      </c>
      <c r="E13" s="240"/>
    </row>
    <row r="14" spans="2:5" ht="12.75">
      <c r="B14" s="241">
        <v>504</v>
      </c>
      <c r="C14" s="242" t="s">
        <v>160</v>
      </c>
      <c r="D14" s="243">
        <v>11000</v>
      </c>
      <c r="E14" s="240"/>
    </row>
    <row r="15" spans="2:5" ht="12.75">
      <c r="B15" s="241">
        <v>511</v>
      </c>
      <c r="C15" s="242" t="s">
        <v>39</v>
      </c>
      <c r="D15" s="243">
        <v>800</v>
      </c>
      <c r="E15" s="240"/>
    </row>
    <row r="16" spans="2:5" ht="12.75">
      <c r="B16" s="241">
        <v>512</v>
      </c>
      <c r="C16" s="242" t="s">
        <v>40</v>
      </c>
      <c r="D16" s="243">
        <v>500</v>
      </c>
      <c r="E16" s="240"/>
    </row>
    <row r="17" spans="2:5" ht="12.75">
      <c r="B17" s="241">
        <v>518</v>
      </c>
      <c r="C17" s="242" t="s">
        <v>41</v>
      </c>
      <c r="D17" s="243">
        <v>600</v>
      </c>
      <c r="E17" s="240"/>
    </row>
    <row r="18" spans="2:5" ht="12.75">
      <c r="B18" s="241">
        <v>518</v>
      </c>
      <c r="C18" s="242" t="s">
        <v>42</v>
      </c>
      <c r="D18" s="243">
        <v>3000</v>
      </c>
      <c r="E18" s="240"/>
    </row>
    <row r="19" spans="2:5" ht="12.75">
      <c r="B19" s="241">
        <v>518</v>
      </c>
      <c r="C19" s="242" t="s">
        <v>43</v>
      </c>
      <c r="D19" s="243">
        <v>1500</v>
      </c>
      <c r="E19" s="240"/>
    </row>
    <row r="20" spans="2:5" ht="12.75">
      <c r="B20" s="241">
        <v>518</v>
      </c>
      <c r="C20" s="242" t="s">
        <v>44</v>
      </c>
      <c r="D20" s="243">
        <v>2000</v>
      </c>
      <c r="E20" s="240"/>
    </row>
    <row r="21" spans="2:5" ht="12.75">
      <c r="B21" s="241">
        <v>518</v>
      </c>
      <c r="C21" s="242" t="s">
        <v>45</v>
      </c>
      <c r="D21" s="243">
        <v>500</v>
      </c>
      <c r="E21" s="240"/>
    </row>
    <row r="22" spans="2:5" ht="12.75">
      <c r="B22" s="241" t="s">
        <v>46</v>
      </c>
      <c r="C22" s="242" t="s">
        <v>47</v>
      </c>
      <c r="D22" s="243">
        <v>19000</v>
      </c>
      <c r="E22" s="240"/>
    </row>
    <row r="23" spans="2:5" ht="12.75">
      <c r="B23" s="241" t="s">
        <v>48</v>
      </c>
      <c r="C23" s="242" t="s">
        <v>49</v>
      </c>
      <c r="D23" s="243">
        <v>300</v>
      </c>
      <c r="E23" s="240"/>
    </row>
    <row r="24" spans="2:5" ht="12.75">
      <c r="B24" s="241">
        <v>518</v>
      </c>
      <c r="C24" s="242" t="s">
        <v>50</v>
      </c>
      <c r="D24" s="243">
        <v>400</v>
      </c>
      <c r="E24" s="240"/>
    </row>
    <row r="25" spans="2:5" ht="12.75">
      <c r="B25" s="241">
        <v>518</v>
      </c>
      <c r="C25" s="242" t="s">
        <v>51</v>
      </c>
      <c r="D25" s="243">
        <v>600</v>
      </c>
      <c r="E25" s="240"/>
    </row>
    <row r="26" spans="2:5" ht="12.75">
      <c r="B26" s="241">
        <v>551</v>
      </c>
      <c r="C26" s="242" t="s">
        <v>52</v>
      </c>
      <c r="D26" s="243">
        <v>3000</v>
      </c>
      <c r="E26" s="240"/>
    </row>
    <row r="27" spans="2:5" ht="13.5" thickBot="1">
      <c r="B27" s="244"/>
      <c r="C27" s="245" t="s">
        <v>53</v>
      </c>
      <c r="D27" s="246">
        <f>SUM(D12:D26)</f>
        <v>44300</v>
      </c>
      <c r="E27" s="247">
        <f>SUM(E12:E26)</f>
        <v>0</v>
      </c>
    </row>
    <row r="28" ht="13.5" thickTop="1">
      <c r="D28" s="6" t="s">
        <v>54</v>
      </c>
    </row>
    <row r="29" ht="12.75" customHeight="1"/>
    <row r="30" ht="12.75">
      <c r="A30" t="s">
        <v>264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 snina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sps3</dc:creator>
  <cp:keywords/>
  <dc:description/>
  <cp:lastModifiedBy>Gimi</cp:lastModifiedBy>
  <cp:lastPrinted>2001-07-07T18:46:27Z</cp:lastPrinted>
  <dcterms:created xsi:type="dcterms:W3CDTF">1980-01-04T01:23:38Z</dcterms:created>
  <dcterms:modified xsi:type="dcterms:W3CDTF">2008-01-12T20:55:09Z</dcterms:modified>
  <cp:category/>
  <cp:version/>
  <cp:contentType/>
  <cp:contentStatus/>
</cp:coreProperties>
</file>